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1600" windowHeight="9615" xr2:uid="{00000000-000D-0000-FFFF-FFFF00000000}"/>
  </bookViews>
  <sheets>
    <sheet name="KEZDÉS" sheetId="2" r:id="rId1"/>
    <sheet name="ÉVES MUNKAIDŐ-NYILVÁNTARTÁS" sheetId="1" r:id="rId2"/>
  </sheets>
  <definedNames>
    <definedName name="RendesMunkaidő">SUM('ÉVES MUNKAIDŐ-NYILVÁNTARTÁS'!$F$11,'ÉVES MUNKAIDŐ-NYILVÁNTARTÁS'!$F$22,'ÉVES MUNKAIDŐ-NYILVÁNTARTÁS'!$F$33,'ÉVES MUNKAIDŐ-NYILVÁNTARTÁS'!$F$44,'ÉVES MUNKAIDŐ-NYILVÁNTARTÁS'!$F$55,'ÉVES MUNKAIDŐ-NYILVÁNTARTÁS'!$F$66,'ÉVES MUNKAIDŐ-NYILVÁNTARTÁS'!$F$77,'ÉVES MUNKAIDŐ-NYILVÁNTARTÁS'!$F$88,'ÉVES MUNKAIDŐ-NYILVÁNTARTÁS'!$F$99,'ÉVES MUNKAIDŐ-NYILVÁNTARTÁS'!$F$110,'ÉVES MUNKAIDŐ-NYILVÁNTARTÁS'!$F$121,'ÉVES MUNKAIDŐ-NYILVÁNTARTÁS'!$F$132)</definedName>
    <definedName name="Túlóra">SUM('ÉVES MUNKAIDŐ-NYILVÁNTARTÁS'!$I$11,'ÉVES MUNKAIDŐ-NYILVÁNTARTÁS'!$I$22,'ÉVES MUNKAIDŐ-NYILVÁNTARTÁS'!$I$33,'ÉVES MUNKAIDŐ-NYILVÁNTARTÁS'!$I$44,'ÉVES MUNKAIDŐ-NYILVÁNTARTÁS'!$I$55,'ÉVES MUNKAIDŐ-NYILVÁNTARTÁS'!$I$66,'ÉVES MUNKAIDŐ-NYILVÁNTARTÁS'!$I$77,'ÉVES MUNKAIDŐ-NYILVÁNTARTÁS'!$I$88,'ÉVES MUNKAIDŐ-NYILVÁNTARTÁS'!$I$99,'ÉVES MUNKAIDŐ-NYILVÁNTARTÁS'!$I$110,'ÉVES MUNKAIDŐ-NYILVÁNTARTÁS'!$I$121,'ÉVES MUNKAIDŐ-NYILVÁNTARTÁS'!$I$132)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<sst xmlns="http://schemas.openxmlformats.org/spreadsheetml/2006/main" count="281" uniqueCount="84">
  <si>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A SABLON ISMERTETÉSE</t>
  </si>
  <si>
    <t xml:space="preserve">Minden egyes hónap táblázatában megadhatja a munkaórák számát. Minden egyes hét minden egyes napjához külön oszlopban jegyezheti fel a rendes munkaidő és a túlóra óraszámát. </t>
  </si>
  <si>
    <t xml:space="preserve">A munkaórák teljes számát, a rendes munkaidőt és a túlórák számát a sablon automatikusan kiszámítja. </t>
  </si>
  <si>
    <t>Megjegyzések:</t>
  </si>
  <si>
    <t xml:space="preserve">Az ÉVES MUNKAIDŐ-NYILVÁNTARTÁS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 </t>
  </si>
  <si>
    <t>Ha többet szeretne megtudni a táblázatokról, nyomja le a SHIFT+F10 billentyűkombinációt egy táblázaton belül, válassza a TÁBLÁZAT parancsot, majd a HELYETTESÍTŐ SZÖVEG elemet.</t>
  </si>
  <si>
    <t>Ezen a munkalapon egy napi, heti, havi vagy éves alkalmazotti munkaidő-nyilvántartást készíthet. 
Ennek az oszlopnak a celláiban a munkafüzet használatát megkönnyítő útmutatás olvasható. Első lépésként nyomja le a Le nyílbillentyűt.
A jobbra lévő cellában szerepel a munkalap címe, az E1 cellában pedig az első negyedévet jelző Január, február, március címsor.</t>
  </si>
  <si>
    <t>A C3 cellában adhatja meg a vezető nevét.</t>
  </si>
  <si>
    <t>A C4 cellában adhatja meg az e-mail-címet.</t>
  </si>
  <si>
    <t>A C5 cellában adhatja meg a telefonszámot. A következő utasítás az A9 cellában található.</t>
  </si>
  <si>
    <t>A C9 cellában a sablon automatikusan kiszámítja a teljes éves rendes munkaidőt.</t>
  </si>
  <si>
    <t>A C10 cellában a sablon automatikusan kiszámítja a teljes éves túlórát.</t>
  </si>
  <si>
    <t>A C11 cellában a sablon automatikusan kiszámítja a teljes éves munkaidőt. Az F11 cellában szerepel a januári rendes munkaórák teljes száma, az I11 cellában pedig a sablon automatikusan kiszámítja a januári túlórák teljes számát. A következő utasítás az A13 cellában található.</t>
  </si>
  <si>
    <t>Az F22 cellában szerepel a februári rendes munkaórák teljes száma, az I22 cellában pedig a sablon automatikusan kiszámítja a februári túlórák teljes számát. A következő utasítás az A24 cellában található.</t>
  </si>
  <si>
    <t>Az F33 cellában szerepel a márciusi rendes munkaórák teljes száma, az I33 cellában pedig a sablon automatikusan kiszámítja a márciusi túlórák teljes számát.</t>
  </si>
  <si>
    <t xml:space="preserve">Az E34 cellában szerepel a második negyedévet jelző Április, május, június címsor. </t>
  </si>
  <si>
    <t>Az F44 cellában szerepel az áprilisi rendes munkaórák teljes száma, az I44 cellában pedig a sablon automatikusan kiszámítja az áprilisi túlórák teljes számát. A következő utasítás az A46 cellában található.</t>
  </si>
  <si>
    <t>Az F55 cellában szerepel a májusi rendes munkaórák teljes száma, az I55 cellában pedig a sablon automatikusan kiszámítja a májusi túlórák teljes számát. A következő utasítás az A57 cellában található.</t>
  </si>
  <si>
    <t>Az F66 cellában szerepel a júniusi rendes munkaórák teljes száma, az I66 cellában pedig a sablon automatikusan kiszámítja a júniusi túlórák teljes számát.</t>
  </si>
  <si>
    <t xml:space="preserve">Az E67 cellában szerepel a harmadik negyedévet jelző Július, augusztus, szeptember címsor. </t>
  </si>
  <si>
    <t>Az F77 cellában szerepel a júliusi rendes munkaórák teljes száma, az I77 cellában pedig a sablon automatikusan kiszámítja a júliusi túlórák teljes számát. A következő utasítás az A79 cellában található.</t>
  </si>
  <si>
    <t>Az E79 cellával kezdődő Augusztus táblázatban adhatja meg az augusztusi rendes munkaórák és túlórák számát. A következő utasítás az A88 cellában található.</t>
  </si>
  <si>
    <t>Az F88 cellában szerepel az augusztusi rendes munkaórák teljes száma, az I88 cellában pedig a sablon automatikusan kiszámítja az augusztusi túlórák teljes számát. A következő utasítás az A90 cellában található.</t>
  </si>
  <si>
    <t>Az E90 cellával kezdődő Szeptember táblázatban adhatja meg a szeptemberi rendes munkaórák és túlórák számát. A következő utasítás az A99 cellában található.</t>
  </si>
  <si>
    <t>Az F99 cellában szerepel a szeptemberi rendes munkaórák teljes száma, az I99 cellában pedig a sablon automatikusan kiszámítja a szeptemberi túlórák teljes számát.</t>
  </si>
  <si>
    <t xml:space="preserve">Az E100 cellában szerepel a negyedik negyedévet jelző Október, november, december címsor. </t>
  </si>
  <si>
    <t>Az E101 cellával kezdődő Október táblázatban adhatja meg az októberi rendes munkaórák és túlórák számát. A következő utasítás az A110 cellában található.</t>
  </si>
  <si>
    <t>Az F110 cellában szerepel az októberi rendes munkaórák teljes száma, az I110 cellában pedig a sablon automatikusan kiszámítja az októberi túlórák teljes számát. A következő utasítás az A112 cellában található.</t>
  </si>
  <si>
    <t>Az E112 cellával kezdődő November táblázatban adhatja meg a novemberi rendes munkaórák és túlórák számát. A következő utasítás az A121 cellában található.</t>
  </si>
  <si>
    <t>Az F121 cellában szerepel a novemberi rendes munkaórák teljes száma, az I121 cellában pedig a sablon automatikusan kiszámítja a novemberi túlórák teljes számát. A következő utasítás az A123 cellában található.</t>
  </si>
  <si>
    <t>Az E123 cellával kezdődő December táblázatban adhatja meg a decemberi rendes munkaórák és túlórák számát. A következő utasítás az A132 cellában található.</t>
  </si>
  <si>
    <t>Az F132 cellában szerepel a decemberi rendes munkaórák teljes száma, az I132 cellában pedig a sablon automatikusan kiszámítja a decemberi túlórák teljes számát.</t>
  </si>
  <si>
    <t>ALKALMAZOTT 
JELENLÉTI ÍV</t>
  </si>
  <si>
    <t>Alkalmazott neve:</t>
  </si>
  <si>
    <t>Vezető:</t>
  </si>
  <si>
    <t>E-mail-cím:</t>
  </si>
  <si>
    <t>Telefonszám:</t>
  </si>
  <si>
    <t>Rendes munkaidő:</t>
  </si>
  <si>
    <t>Túlóra:</t>
  </si>
  <si>
    <t>Összesen</t>
  </si>
  <si>
    <t>Január</t>
  </si>
  <si>
    <t>Hétfő</t>
  </si>
  <si>
    <t>Kedd</t>
  </si>
  <si>
    <t>Szerda</t>
  </si>
  <si>
    <t>Csütörtök</t>
  </si>
  <si>
    <t>Péntek</t>
  </si>
  <si>
    <t>Szombat</t>
  </si>
  <si>
    <t>Vasárnap</t>
  </si>
  <si>
    <t>Teljes heti munkaidő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</si>
  <si>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</si>
  <si>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</si>
  <si>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</si>
  <si>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</si>
  <si>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</si>
  <si>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</si>
  <si>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</si>
  <si>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</si>
  <si>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</si>
  <si>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</si>
  <si>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</si>
  <si>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hét</t>
  </si>
  <si>
    <t>Túlóra</t>
  </si>
  <si>
    <t>2. hét</t>
  </si>
  <si>
    <t xml:space="preserve">Túlóra  </t>
  </si>
  <si>
    <t xml:space="preserve">Túlóra </t>
  </si>
  <si>
    <t>3. hét</t>
  </si>
  <si>
    <t xml:space="preserve">Túlóra   </t>
  </si>
  <si>
    <t>4. hét</t>
  </si>
  <si>
    <t xml:space="preserve">Túlóra    </t>
  </si>
  <si>
    <t>5. hét</t>
  </si>
  <si>
    <t xml:space="preserve">Túlóra     </t>
  </si>
  <si>
    <t>Január, február, március      Alkalmazott jelenléti ív: Napi, heti, havi, éves</t>
  </si>
  <si>
    <t>Április, május, június      Alkalmazott jelenléti ív: Napi, heti, havi, éves</t>
  </si>
  <si>
    <t>Július, augusztus, szeptember      Alkalmazott jelenléti ív: Napi, heti, havi, éves</t>
  </si>
  <si>
    <t>Október, november, december      Alkalmazott jelenléti ív: Napi, heti, havi, éves</t>
  </si>
  <si>
    <t>Ezen az alkalmazotti jelenléti ív nyomon követheti a napi, heti, havi és éves munkaórákat.</t>
  </si>
  <si>
    <t>A C2 cellában adhatja meg az alkalmazott neve, az E2 cellával kezdődő Január táblázatban pedig a január rendes munkaórák és túlórák számát.</t>
  </si>
  <si>
    <t>Az E13 cellával kezdődő Február táblázatban adhatja meg a február rendes munkaórák és túlórák számát. A következő utasítás az A22 cellában található.</t>
  </si>
  <si>
    <t>Az E24 cellával kezdődő Március táblázatban adhatja meg a március rendes munkaórák és túlórák számát. A következő utasítás az A33 cellában található.</t>
  </si>
  <si>
    <t>Az E35 cellával kezdődő Április táblázatban adhatja meg az április rendes munkaórák és túlórák számát. A következő utasítás az A44 cellában található.</t>
  </si>
  <si>
    <t>Az E46 cellával kezdődő Május táblázatban adhatja meg a május rendes munkaórák és túlórák számát. A következő utasítás az A55 cellában található.</t>
  </si>
  <si>
    <t>Az E57 cellával kezdődő Június táblázatban adhatja meg a június rendes munkaórák és túlórák számát. A következő utasítás az A66 cellában található.</t>
  </si>
  <si>
    <t>Az E68 cellával kezdődő Július táblázatban adhatja meg a július rendes munkaórák és túlórák számát. A következő utasítás az A77 cellában található.</t>
  </si>
  <si>
    <t xml:space="preserve">Megadhatja az alapvető információkat, például az alkalmazott neve, a vezető nevét, valamint az e-mail-címet és a telefonszámot.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</si>
</sst>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#,##0.0"/>
    <numFmt numFmtId="168" formatCode="#,##0.0_ ;\-#,##0.0\ "/>
  </numFmts>
  <fonts count="28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8"/>
      <color theme="5"/>
      <name val="Arial Black"/>
      <family val="2"/>
      <scheme val="major"/>
    </font>
    <font>
      <sz val="10"/>
      <color theme="5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8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8" fontId="0" fillId="0" borderId="0" xfId="8" applyFont="1" applyFill="1" applyBorder="1"/>
    <xf numFmtId="168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8" fontId="3" fillId="3" borderId="0" xfId="8" applyFont="1" applyFill="1" applyBorder="1"/>
    <xf numFmtId="168" fontId="3" fillId="3" borderId="0" xfId="8" applyFont="1" applyFill="1" applyBorder="1" applyAlignment="1">
      <alignment horizontal="center"/>
    </xf>
    <xf numFmtId="168" fontId="3" fillId="3" borderId="2" xfId="8" applyFont="1" applyFill="1" applyBorder="1"/>
    <xf numFmtId="168" fontId="3" fillId="3" borderId="2" xfId="8" applyFont="1" applyFill="1" applyBorder="1" applyAlignment="1">
      <alignment horizontal="center"/>
    </xf>
    <xf numFmtId="168" fontId="11" fillId="3" borderId="0" xfId="8" applyFont="1" applyFill="1" applyBorder="1"/>
    <xf numFmtId="168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0" fontId="11" fillId="3" borderId="7" xfId="5" applyBorder="1" applyAlignment="1">
      <alignment horizontal="right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  <xf numFmtId="0" fontId="26" fillId="8" borderId="16" xfId="1" applyFont="1" applyFill="1" applyBorder="1" applyAlignment="1">
      <alignment horizontal="center" wrapText="1"/>
    </xf>
    <xf numFmtId="168" fontId="11" fillId="3" borderId="0" xfId="5" applyNumberFormat="1" applyBorder="1"/>
    <xf numFmtId="168" fontId="11" fillId="3" borderId="0" xfId="5" applyNumberFormat="1" applyBorder="1" applyAlignment="1">
      <alignment horizontal="center"/>
    </xf>
    <xf numFmtId="0" fontId="27" fillId="8" borderId="1" xfId="0" applyFont="1" applyFill="1" applyBorder="1" applyAlignment="1">
      <alignment wrapText="1"/>
    </xf>
  </cellXfs>
  <cellStyles count="51">
    <cellStyle name="20% - 1. jelölőszín" xfId="31" builtinId="30" customBuiltin="1"/>
    <cellStyle name="20% - 2. jelölőszín" xfId="35" builtinId="34" customBuiltin="1"/>
    <cellStyle name="20% - 3. jelölőszín" xfId="39" builtinId="38" customBuiltin="1"/>
    <cellStyle name="20% - 4. jelölőszín" xfId="43" builtinId="42" customBuiltin="1"/>
    <cellStyle name="20% - 5. jelölőszín" xfId="47" builtinId="46" customBuiltin="1"/>
    <cellStyle name="20% - 6. jelölőszín" xfId="10" builtinId="50" customBuiltin="1"/>
    <cellStyle name="40% - 1. jelölőszín" xfId="32" builtinId="31" customBuiltin="1"/>
    <cellStyle name="40% - 2. jelölőszín" xfId="36" builtinId="35" customBuiltin="1"/>
    <cellStyle name="40% - 3. jelölőszín" xfId="40" builtinId="39" customBuiltin="1"/>
    <cellStyle name="40% - 4. jelölőszín" xfId="44" builtinId="43" customBuiltin="1"/>
    <cellStyle name="40% - 5. jelölőszín" xfId="48" builtinId="47" customBuiltin="1"/>
    <cellStyle name="40% - 6. jelölőszín" xfId="50" builtinId="51" customBuiltin="1"/>
    <cellStyle name="60% - 1. jelölőszín" xfId="33" builtinId="32" customBuiltin="1"/>
    <cellStyle name="60% - 2. jelölőszín" xfId="37" builtinId="36" customBuiltin="1"/>
    <cellStyle name="60% - 3. jelölőszín" xfId="41" builtinId="40" customBuiltin="1"/>
    <cellStyle name="60% - 4. jelölőszín" xfId="45" builtinId="44" customBuiltin="1"/>
    <cellStyle name="60% - 5. jelölőszín" xfId="49" builtinId="48" customBuiltin="1"/>
    <cellStyle name="60% - 6. jelölőszín" xfId="11" builtinId="52" customBuiltin="1"/>
    <cellStyle name="AlkalmazottiAdatok" xfId="6" xr:uid="{00000000-0005-0000-0000-000004000000}"/>
    <cellStyle name="AlkalmazottiAdatokCímkéi" xfId="7" xr:uid="{00000000-0005-0000-0000-000005000000}"/>
    <cellStyle name="Bevitel" xfId="21" builtinId="20" customBuiltin="1"/>
    <cellStyle name="Cím" xfId="17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25" builtinId="23" customBuiltin="1"/>
    <cellStyle name="Ezres" xfId="8" builtinId="3" customBuiltin="1"/>
    <cellStyle name="Ezres [0]" xfId="13" builtinId="6" customBuiltin="1"/>
    <cellStyle name="Figyelmeztetés" xfId="26" builtinId="11" customBuiltin="1"/>
    <cellStyle name="Havi összegek" xfId="5" xr:uid="{00000000-0005-0000-0000-00000A000000}"/>
    <cellStyle name="Hivatkozott cella" xfId="24" builtinId="24" customBuiltin="1"/>
    <cellStyle name="Jegyzet" xfId="27" builtinId="10" customBuiltin="1"/>
    <cellStyle name="Jelölőszín 1" xfId="30" builtinId="29" customBuiltin="1"/>
    <cellStyle name="Jelölőszín 2" xfId="34" builtinId="33" customBuiltin="1"/>
    <cellStyle name="Jelölőszín 3" xfId="38" builtinId="37" customBuiltin="1"/>
    <cellStyle name="Jelölőszín 4" xfId="42" builtinId="41" customBuiltin="1"/>
    <cellStyle name="Jelölőszín 5" xfId="46" builtinId="45" customBuiltin="1"/>
    <cellStyle name="Jelölőszín 6" xfId="9" builtinId="49" customBuiltin="1"/>
    <cellStyle name="Jó" xfId="18" builtinId="26" customBuiltin="1"/>
    <cellStyle name="Kimenet" xfId="22" builtinId="21" customBuiltin="1"/>
    <cellStyle name="Magyarázó szöveg" xfId="28" builtinId="53" customBuiltin="1"/>
    <cellStyle name="Normál" xfId="0" builtinId="0" customBuiltin="1"/>
    <cellStyle name="Összesen" xfId="29" builtinId="25" customBuiltin="1"/>
    <cellStyle name="Pénznem" xfId="14" builtinId="4" customBuiltin="1"/>
    <cellStyle name="Pénznem [0]" xfId="15" builtinId="7" customBuiltin="1"/>
    <cellStyle name="Rossz" xfId="19" builtinId="27" customBuiltin="1"/>
    <cellStyle name="Semleges" xfId="20" builtinId="28" customBuiltin="1"/>
    <cellStyle name="Számítás" xfId="23" builtinId="22" customBuiltin="1"/>
    <cellStyle name="Százalék" xfId="16" builtinId="5" customBuiltin="1"/>
    <cellStyle name="Táblázatoszlop 1" xfId="12" xr:uid="{00000000-0005-0000-0000-00000C000000}"/>
  </cellStyles>
  <dxfs count="259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8"/>
      <tableStyleElement type="headerRow" dxfId="257"/>
      <tableStyleElement type="totalRow" dxfId="256"/>
      <tableStyleElement type="firstColumn" dxfId="255"/>
      <tableStyleElement type="firstRowStripe" dxfId="254"/>
      <tableStyleElement type="secondRowStripe" dxfId="2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ár" displayName="Január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Január" totalsRowLabel="Teljes heti munkaidő" dataDxfId="252" totalsRowDxfId="251" dataCellStyle="Táblázatoszlop 1"/>
    <tableColumn id="2" xr3:uid="{00000000-0010-0000-0000-000002000000}" name="1. hét" totalsRowFunction="custom" dataDxfId="250" totalsRowDxfId="249">
      <totalsRowFormula>SUM(F3:F9)</totalsRowFormula>
    </tableColumn>
    <tableColumn id="3" xr3:uid="{00000000-0010-0000-0000-000003000000}" name="Túlóra" totalsRowFunction="custom" dataDxfId="248" totalsRowDxfId="247">
      <totalsRowFormula>SUM(G3:G9)</totalsRowFormula>
    </tableColumn>
    <tableColumn id="4" xr3:uid="{00000000-0010-0000-0000-000004000000}" name="2. hét" totalsRowFunction="custom" dataDxfId="246" totalsRowDxfId="245">
      <totalsRowFormula>SUM(H3:H9)</totalsRowFormula>
    </tableColumn>
    <tableColumn id="5" xr3:uid="{00000000-0010-0000-0000-000005000000}" name="Túlóra  " totalsRowFunction="custom" dataDxfId="244" totalsRowDxfId="243">
      <totalsRowFormula>SUM(I3:I9)</totalsRowFormula>
    </tableColumn>
    <tableColumn id="6" xr3:uid="{00000000-0010-0000-0000-000006000000}" name="3. hét" totalsRowFunction="custom" dataDxfId="242" totalsRowDxfId="241">
      <totalsRowFormula>SUM(J3:J9)</totalsRowFormula>
    </tableColumn>
    <tableColumn id="7" xr3:uid="{00000000-0010-0000-0000-000007000000}" name="Túlóra   " totalsRowFunction="custom" dataDxfId="240" totalsRowDxfId="239">
      <totalsRowFormula>SUM(K3:K9)</totalsRowFormula>
    </tableColumn>
    <tableColumn id="8" xr3:uid="{00000000-0010-0000-0000-000008000000}" name="4. hét" totalsRowFunction="custom" dataDxfId="238" totalsRowDxfId="237">
      <totalsRowFormula>SUM(L3:L9)</totalsRowFormula>
    </tableColumn>
    <tableColumn id="9" xr3:uid="{00000000-0010-0000-0000-000009000000}" name="Túlóra    " totalsRowFunction="custom" dataDxfId="236" totalsRowDxfId="235">
      <totalsRowFormula>SUM(M3:M9)</totalsRowFormula>
    </tableColumn>
    <tableColumn id="10" xr3:uid="{00000000-0010-0000-0000-00000A000000}" name="5. hét" totalsRowFunction="custom" dataDxfId="234" totalsRowDxfId="233">
      <totalsRowFormula>SUM(N3:N9)</totalsRowFormula>
    </tableColumn>
    <tableColumn id="11" xr3:uid="{00000000-0010-0000-0000-00000B000000}" name="Túlóra     " totalsRowFunction="custom" dataDxfId="232" totalsRowDxfId="231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januári hétköznapokra és hetekre vonatkozóan adhatja meg a rendes munkaidőt és a túlórákat. A sablon automatikusan kiszámítja a teljes heti munkaidőt és a teljes rendes munkaidő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December" displayName="December" ref="E123:O131" totalsRowCount="1" headerRowDxfId="41" headerRowBorderDxfId="40" tableBorderDxfId="3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December" totalsRowLabel="Teljes heti munkaidő" totalsRowDxfId="38"/>
    <tableColumn id="2" xr3:uid="{46FDD981-9A2A-41C5-B071-9329463B09E2}" name="1. hét" totalsRowFunction="sum" totalsRowDxfId="37"/>
    <tableColumn id="3" xr3:uid="{94FA7549-011B-481A-94CB-92374AB4423C}" name="Túlóra" totalsRowFunction="sum" totalsRowDxfId="36"/>
    <tableColumn id="4" xr3:uid="{21B28A6D-6DF9-49ED-9110-7281329FC686}" name="2. hét" totalsRowFunction="sum" totalsRowDxfId="35"/>
    <tableColumn id="5" xr3:uid="{CF2B9E96-284B-405D-A27B-6DEA5ACA178B}" name="Túlóra " totalsRowFunction="sum" totalsRowDxfId="34"/>
    <tableColumn id="6" xr3:uid="{D0D55320-5750-4F57-8833-14AB50C97F20}" name="3. hét" totalsRowFunction="sum" totalsRowDxfId="33"/>
    <tableColumn id="7" xr3:uid="{F884829D-FFF1-40C7-9BD1-6FB531BC87C2}" name="Túlóra  " totalsRowFunction="sum" totalsRowDxfId="32"/>
    <tableColumn id="8" xr3:uid="{C13AE63F-4AD3-476D-A80F-3D69CD85B38A}" name="4. hét" totalsRowFunction="sum" totalsRowDxfId="31"/>
    <tableColumn id="9" xr3:uid="{79358422-D6EA-4A6B-A1A3-D9D22A0CA054}" name="Túlóra   " totalsRowFunction="sum" totalsRowDxfId="30"/>
    <tableColumn id="10" xr3:uid="{63813DB3-9F04-4FE0-9D0A-A3A6BC5888EB}" name="5. hét" totalsRowFunction="sum" totalsRowDxfId="29"/>
    <tableColumn id="11" xr3:uid="{955F9A6D-2FFD-4B13-9856-1C6F0552C54D}" name="Túlóra    " totalsRowFunction="sum" totalsRowDxfId="2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decemberi hétköznapokra és hetekre vonatkozóan adhatja meg a rendes munkaidőt és a túlórákat. A sablon automatikusan kiszámítja a teljes heti munkaidőt és a teljes rendes munkaidőt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Augusztus" displayName="Augusztus" ref="E79:O87" totalsRowCount="1" headerRowDxfId="27" headerRowBorderDxfId="26" tableBorderDxfId="2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Augusztus" totalsRowLabel="Teljes heti munkaidő" totalsRowDxfId="24"/>
    <tableColumn id="2" xr3:uid="{1C914B24-E1FD-4DEB-94D2-0C467CD11DE5}" name="1. hét" totalsRowFunction="sum" totalsRowDxfId="23"/>
    <tableColumn id="3" xr3:uid="{D17C5906-B380-4CDC-9DC1-F2D9F35093F5}" name="Túlóra" totalsRowFunction="sum" totalsRowDxfId="22"/>
    <tableColumn id="4" xr3:uid="{1C2BDC75-AB02-4B73-B126-C5255C550485}" name="2. hét" totalsRowFunction="sum" totalsRowDxfId="21"/>
    <tableColumn id="5" xr3:uid="{6096744F-0D6A-42A8-BA7B-9749A03095E0}" name="Túlóra " totalsRowFunction="sum" totalsRowDxfId="20"/>
    <tableColumn id="6" xr3:uid="{25DF1197-C8CF-4637-A7E0-5B3D8CB909A1}" name="3. hét" totalsRowFunction="sum" totalsRowDxfId="19"/>
    <tableColumn id="7" xr3:uid="{4C4255BC-815F-434A-A77D-053E7F9D73E4}" name="Túlóra   " totalsRowFunction="sum" totalsRowDxfId="18"/>
    <tableColumn id="8" xr3:uid="{94B70225-CACF-4D68-A670-597ED29A359C}" name="4. hét" totalsRowFunction="sum" totalsRowDxfId="17"/>
    <tableColumn id="9" xr3:uid="{C6C9908B-8844-485C-A393-19F9CE9C22CF}" name="Túlóra  " totalsRowFunction="sum" totalsRowDxfId="16"/>
    <tableColumn id="10" xr3:uid="{D3C1C13D-72D9-444B-99CF-FB089C9362E3}" name="5. hét" totalsRowFunction="sum" totalsRowDxfId="15"/>
    <tableColumn id="11" xr3:uid="{E17E5EB3-A03D-4229-9270-97D10F7DA9EA}" name="Túlóra    " totalsRowFunction="sum" totalsRowDxfId="1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z augusztusi hétköznapokra és hetekre vonatkozóan adhatja meg a rendes munkaidőt és a túlórákat. A sablon automatikusan kiszámítja a teljes heti munkaidőt és a teljes rendes munkaidőt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Szeptember" displayName="Szeptember" ref="E90:O98" totalsRowCount="1" headerRowDxfId="13" headerRowBorderDxfId="12" tableBorderDxfId="1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Szeptember" totalsRowLabel="Teljes heti munkaidő" totalsRowDxfId="10"/>
    <tableColumn id="2" xr3:uid="{EFDAF7A7-16A3-4C8F-BB2F-DCBF0F411E39}" name="1. hét" totalsRowFunction="sum" totalsRowDxfId="9"/>
    <tableColumn id="3" xr3:uid="{07C6DFEE-E3EE-4903-8DF4-EE7F15C5384D}" name="Túlóra" totalsRowFunction="sum" totalsRowDxfId="8"/>
    <tableColumn id="4" xr3:uid="{33472FC3-F10B-43A3-A51D-D1CBB54C1991}" name="2. hét" totalsRowFunction="sum" totalsRowDxfId="7"/>
    <tableColumn id="5" xr3:uid="{7D293F0F-7CEF-4B1B-9E08-AC796C052F32}" name="Túlóra " totalsRowFunction="sum" totalsRowDxfId="6"/>
    <tableColumn id="6" xr3:uid="{99836FC3-C537-4FA8-B123-AB245031CB30}" name="3. hét" totalsRowFunction="sum" totalsRowDxfId="5"/>
    <tableColumn id="7" xr3:uid="{DBA906A3-5161-40C1-BC7E-4B0254409ACB}" name="Túlóra  " totalsRowFunction="sum" totalsRowDxfId="4"/>
    <tableColumn id="8" xr3:uid="{16C65E8B-8226-4168-BAFE-1D09C8D0E48B}" name="4. hét" totalsRowFunction="sum" totalsRowDxfId="3"/>
    <tableColumn id="9" xr3:uid="{061B0373-DA72-4837-82EC-26762FAE1568}" name="Túlóra   " totalsRowFunction="sum" totalsRowDxfId="2"/>
    <tableColumn id="10" xr3:uid="{03A9AF67-4D05-4D99-A303-0B12733FA8CB}" name="5. hét" totalsRowFunction="sum" totalsRowDxfId="1"/>
    <tableColumn id="11" xr3:uid="{44053E3B-AE2A-4D1B-8517-1468E37F401D}" name="Túlóra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 szeptemberi hétköznapokra és hetekre vonatkozóan adhatja meg a rendes munkaidőt és a túlórákat. A sablon automatikusan kiszámítja a teljes heti munkaidőt és a teljes rendes munkaidő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ár" displayName="Február" ref="E13:O21" totalsRowCount="1" headerRowDxfId="230" dataDxfId="228" headerRowBorderDxfId="229" tableBorderDxfId="22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Február" totalsRowLabel="Teljes heti munkaidő" dataDxfId="226" totalsRowDxfId="225"/>
    <tableColumn id="2" xr3:uid="{00000000-0010-0000-0100-000002000000}" name="1. hét" totalsRowFunction="custom" dataDxfId="224" totalsRowDxfId="223">
      <totalsRowFormula>SUM(F14:F20)</totalsRowFormula>
    </tableColumn>
    <tableColumn id="3" xr3:uid="{00000000-0010-0000-0100-000003000000}" name="Túlóra" totalsRowFunction="custom" dataDxfId="222" totalsRowDxfId="221">
      <totalsRowFormula>SUM(G14:G20)</totalsRowFormula>
    </tableColumn>
    <tableColumn id="4" xr3:uid="{00000000-0010-0000-0100-000004000000}" name="2. hét" totalsRowFunction="custom" dataDxfId="220" totalsRowDxfId="219">
      <totalsRowFormula>SUM(H14:H20)</totalsRowFormula>
    </tableColumn>
    <tableColumn id="5" xr3:uid="{00000000-0010-0000-0100-000005000000}" name="Túlóra  " totalsRowFunction="custom" dataDxfId="218" totalsRowDxfId="217">
      <totalsRowFormula>SUM(I14:I20)</totalsRowFormula>
    </tableColumn>
    <tableColumn id="6" xr3:uid="{00000000-0010-0000-0100-000006000000}" name="3. hét" totalsRowFunction="custom" dataDxfId="216" totalsRowDxfId="215">
      <totalsRowFormula>SUM(J14:J20)</totalsRowFormula>
    </tableColumn>
    <tableColumn id="7" xr3:uid="{00000000-0010-0000-0100-000007000000}" name="Túlóra   " totalsRowFunction="custom" dataDxfId="214" totalsRowDxfId="213">
      <totalsRowFormula>SUM(K14:K20)</totalsRowFormula>
    </tableColumn>
    <tableColumn id="8" xr3:uid="{00000000-0010-0000-0100-000008000000}" name="4. hét" totalsRowFunction="custom" dataDxfId="212" totalsRowDxfId="211">
      <totalsRowFormula>SUM(L14:L20)</totalsRowFormula>
    </tableColumn>
    <tableColumn id="9" xr3:uid="{00000000-0010-0000-0100-000009000000}" name="Túlóra    " totalsRowFunction="custom" dataDxfId="210" totalsRowDxfId="209">
      <totalsRowFormula>SUM(M14:M20)</totalsRowFormula>
    </tableColumn>
    <tableColumn id="10" xr3:uid="{00000000-0010-0000-0100-00000A000000}" name="5. hét" totalsRowFunction="custom" dataDxfId="208" totalsRowDxfId="207">
      <totalsRowFormula>SUM(N14:N20)</totalsRowFormula>
    </tableColumn>
    <tableColumn id="11" xr3:uid="{00000000-0010-0000-0100-00000B000000}" name="Túlóra     " totalsRowFunction="custom" dataDxfId="206" totalsRowDxfId="20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februári hétköznapokra és hetekre vonatkozóan adhatja meg a rendes munkaidőt és a túlórákat. A sablon automatikusan kiszámítja a teljes heti munkaidőt és a teljes rendes munkaidő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árcius" displayName="Március" ref="E24:O32" totalsRowCount="1" headerRowDxfId="204" dataDxfId="202" totalsRowDxfId="200" headerRowBorderDxfId="203" tableBorderDxfId="20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árcius" totalsRowLabel="Teljes heti munkaidő" dataDxfId="199" totalsRowDxfId="198"/>
    <tableColumn id="2" xr3:uid="{00000000-0010-0000-0200-000002000000}" name="1. hét" totalsRowFunction="custom" dataDxfId="197" totalsRowDxfId="196">
      <totalsRowFormula>SUM(F25:F31)</totalsRowFormula>
    </tableColumn>
    <tableColumn id="3" xr3:uid="{00000000-0010-0000-0200-000003000000}" name="Túlóra" totalsRowFunction="custom" dataDxfId="195" totalsRowDxfId="194">
      <totalsRowFormula>SUM(G25:G31)</totalsRowFormula>
    </tableColumn>
    <tableColumn id="4" xr3:uid="{00000000-0010-0000-0200-000004000000}" name="2. hét" totalsRowFunction="custom" dataDxfId="193" totalsRowDxfId="192">
      <totalsRowFormula>SUM(H25:H31)</totalsRowFormula>
    </tableColumn>
    <tableColumn id="5" xr3:uid="{00000000-0010-0000-0200-000005000000}" name="Túlóra " totalsRowFunction="custom" dataDxfId="191" totalsRowDxfId="190">
      <totalsRowFormula>SUM(I25:I31)</totalsRowFormula>
    </tableColumn>
    <tableColumn id="6" xr3:uid="{00000000-0010-0000-0200-000006000000}" name="3. hét" totalsRowFunction="custom" dataDxfId="189" totalsRowDxfId="188">
      <totalsRowFormula>SUM(J25:J31)</totalsRowFormula>
    </tableColumn>
    <tableColumn id="7" xr3:uid="{00000000-0010-0000-0200-000007000000}" name="Túlóra  " totalsRowFunction="custom" dataDxfId="187" totalsRowDxfId="186">
      <totalsRowFormula>SUM(K25:K31)</totalsRowFormula>
    </tableColumn>
    <tableColumn id="8" xr3:uid="{00000000-0010-0000-0200-000008000000}" name="4. hét" totalsRowFunction="custom" dataDxfId="185" totalsRowDxfId="184">
      <totalsRowFormula>SUM(L25:L31)</totalsRowFormula>
    </tableColumn>
    <tableColumn id="9" xr3:uid="{00000000-0010-0000-0200-000009000000}" name="Túlóra    " totalsRowFunction="custom" dataDxfId="183" totalsRowDxfId="182">
      <totalsRowFormula>SUM(M25:M31)</totalsRowFormula>
    </tableColumn>
    <tableColumn id="10" xr3:uid="{00000000-0010-0000-0200-00000A000000}" name="5. hét" totalsRowFunction="custom" dataDxfId="181" totalsRowDxfId="180">
      <totalsRowFormula>SUM(N25:N31)</totalsRowFormula>
    </tableColumn>
    <tableColumn id="11" xr3:uid="{00000000-0010-0000-0200-00000B000000}" name="Túlóra     " totalsRowFunction="custom" dataDxfId="179" totalsRowDxfId="17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márciusi hétköznapokra és hetekre vonatkozóan adhatja meg a rendes munkaidőt és a túlórákat. A sablon automatikusan kiszámítja a teljes heti munkaidőt és a teljes rendes munkaidő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Április" displayName="Április" ref="E35:O43" totalsRowCount="1" headerRowDxfId="177" dataDxfId="175" totalsRowDxfId="173" headerRowBorderDxfId="176" tableBorderDxfId="17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Április" totalsRowLabel="Teljes heti munkaidő" dataDxfId="172" totalsRowDxfId="171"/>
    <tableColumn id="2" xr3:uid="{00000000-0010-0000-0300-000002000000}" name="1. hét" totalsRowFunction="custom" dataDxfId="170" totalsRowDxfId="169">
      <totalsRowFormula>SUM(F36:F42)</totalsRowFormula>
    </tableColumn>
    <tableColumn id="3" xr3:uid="{00000000-0010-0000-0300-000003000000}" name="Túlóra" totalsRowFunction="custom" dataDxfId="168" totalsRowDxfId="167">
      <totalsRowFormula>SUM(G36:G42)</totalsRowFormula>
    </tableColumn>
    <tableColumn id="4" xr3:uid="{00000000-0010-0000-0300-000004000000}" name="2. hét" totalsRowFunction="custom" dataDxfId="166" totalsRowDxfId="165">
      <totalsRowFormula>SUM(H36:H42)</totalsRowFormula>
    </tableColumn>
    <tableColumn id="5" xr3:uid="{00000000-0010-0000-0300-000005000000}" name="Túlóra  " totalsRowFunction="custom" dataDxfId="164" totalsRowDxfId="163">
      <totalsRowFormula>SUM(I36:I42)</totalsRowFormula>
    </tableColumn>
    <tableColumn id="6" xr3:uid="{00000000-0010-0000-0300-000006000000}" name="3. hét" totalsRowFunction="custom" dataDxfId="162" totalsRowDxfId="161">
      <totalsRowFormula>SUM(J36:J42)</totalsRowFormula>
    </tableColumn>
    <tableColumn id="7" xr3:uid="{00000000-0010-0000-0300-000007000000}" name="Túlóra   " totalsRowFunction="custom" dataDxfId="160" totalsRowDxfId="159">
      <totalsRowFormula>SUM(K36:K42)</totalsRowFormula>
    </tableColumn>
    <tableColumn id="8" xr3:uid="{00000000-0010-0000-0300-000008000000}" name="4. hét" totalsRowFunction="custom" dataDxfId="158" totalsRowDxfId="157">
      <totalsRowFormula>SUM(L36:L42)</totalsRowFormula>
    </tableColumn>
    <tableColumn id="9" xr3:uid="{00000000-0010-0000-0300-000009000000}" name="Túlóra    " totalsRowFunction="custom" dataDxfId="156" totalsRowDxfId="155">
      <totalsRowFormula>SUM(M36:M42)</totalsRowFormula>
    </tableColumn>
    <tableColumn id="10" xr3:uid="{00000000-0010-0000-0300-00000A000000}" name="5. hét" totalsRowFunction="custom" dataDxfId="154" totalsRowDxfId="153">
      <totalsRowFormula>SUM(N36:N42)</totalsRowFormula>
    </tableColumn>
    <tableColumn id="11" xr3:uid="{00000000-0010-0000-0300-00000B000000}" name="Túlóra     " totalsRowFunction="custom" dataDxfId="152" totalsRowDxfId="15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z áprilisi hétköznapokra és hetekre vonatkozóan adhatja meg a rendes munkaidőt és a túlórákat. A sablon automatikusan kiszámítja a teljes heti munkaidőt és a teljes rendes munkaidő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ájus" displayName="Május" ref="E46:O54" totalsRowCount="1" headerRowDxfId="150" dataDxfId="148" totalsRowDxfId="146" headerRowBorderDxfId="149" tableBorderDxfId="14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ájus" totalsRowLabel="Teljes heti munkaidő" dataDxfId="145" totalsRowDxfId="144"/>
    <tableColumn id="2" xr3:uid="{00000000-0010-0000-0400-000002000000}" name="1. hét" totalsRowFunction="custom" dataDxfId="143" totalsRowDxfId="142">
      <totalsRowFormula>SUM(F47:F53)</totalsRowFormula>
    </tableColumn>
    <tableColumn id="3" xr3:uid="{00000000-0010-0000-0400-000003000000}" name="Túlóra" totalsRowFunction="custom" dataDxfId="141" totalsRowDxfId="140">
      <totalsRowFormula>SUM(G47:G53)</totalsRowFormula>
    </tableColumn>
    <tableColumn id="4" xr3:uid="{00000000-0010-0000-0400-000004000000}" name="2. hét" totalsRowFunction="custom" dataDxfId="139" totalsRowDxfId="138">
      <totalsRowFormula>SUM(H47:H53)</totalsRowFormula>
    </tableColumn>
    <tableColumn id="5" xr3:uid="{00000000-0010-0000-0400-000005000000}" name="Túlóra  " totalsRowFunction="custom" dataDxfId="137" totalsRowDxfId="136">
      <totalsRowFormula>SUM(I47:I53)</totalsRowFormula>
    </tableColumn>
    <tableColumn id="6" xr3:uid="{00000000-0010-0000-0400-000006000000}" name="3. hét" totalsRowFunction="custom" dataDxfId="135" totalsRowDxfId="134">
      <totalsRowFormula>SUM(J47:J53)</totalsRowFormula>
    </tableColumn>
    <tableColumn id="7" xr3:uid="{00000000-0010-0000-0400-000007000000}" name="Túlóra   " totalsRowFunction="custom" dataDxfId="133" totalsRowDxfId="132">
      <totalsRowFormula>SUM(K47:K53)</totalsRowFormula>
    </tableColumn>
    <tableColumn id="8" xr3:uid="{00000000-0010-0000-0400-000008000000}" name="4. hét" totalsRowFunction="custom" dataDxfId="131" totalsRowDxfId="130">
      <totalsRowFormula>SUM(L47:L53)</totalsRowFormula>
    </tableColumn>
    <tableColumn id="9" xr3:uid="{00000000-0010-0000-0400-000009000000}" name="Túlóra    " totalsRowFunction="custom" dataDxfId="129" totalsRowDxfId="128">
      <totalsRowFormula>SUM(M47:M53)</totalsRowFormula>
    </tableColumn>
    <tableColumn id="10" xr3:uid="{00000000-0010-0000-0400-00000A000000}" name="5. hét" totalsRowFunction="custom" dataDxfId="127" totalsRowDxfId="126">
      <totalsRowFormula>SUM(N47:N53)</totalsRowFormula>
    </tableColumn>
    <tableColumn id="11" xr3:uid="{00000000-0010-0000-0400-00000B000000}" name="Túlóra     " totalsRowFunction="custom" dataDxfId="125" totalsRowDxfId="1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májusi hétköznapokra és hetekre vonatkozóan adhatja meg a rendes munkaidőt és a túlórákat. A sablon automatikusan kiszámítja a teljes heti munkaidőt és a teljes rendes munkaidő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únius" displayName="Június" ref="E57:O65" totalsRowCount="1" headerRowDxfId="123" dataDxfId="121" totalsRowDxfId="119" headerRowBorderDxfId="122" tableBorderDxfId="1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Június" totalsRowLabel="Teljes heti munkaidő" dataDxfId="118" totalsRowDxfId="117"/>
    <tableColumn id="2" xr3:uid="{00000000-0010-0000-0500-000002000000}" name="1. hét" totalsRowFunction="custom" dataDxfId="116" totalsRowDxfId="115">
      <totalsRowFormula>SUM(F58:F64)</totalsRowFormula>
    </tableColumn>
    <tableColumn id="3" xr3:uid="{00000000-0010-0000-0500-000003000000}" name="Túlóra" totalsRowFunction="custom" dataDxfId="114" totalsRowDxfId="113">
      <totalsRowFormula>SUM(G58:G64)</totalsRowFormula>
    </tableColumn>
    <tableColumn id="4" xr3:uid="{00000000-0010-0000-0500-000004000000}" name="2. hét" totalsRowFunction="custom" dataDxfId="112" totalsRowDxfId="111">
      <totalsRowFormula>SUM(H58:H64)</totalsRowFormula>
    </tableColumn>
    <tableColumn id="5" xr3:uid="{00000000-0010-0000-0500-000005000000}" name="Túlóra  " totalsRowFunction="custom" dataDxfId="110" totalsRowDxfId="109">
      <totalsRowFormula>SUM(I58:I64)</totalsRowFormula>
    </tableColumn>
    <tableColumn id="6" xr3:uid="{00000000-0010-0000-0500-000006000000}" name="3. hét" totalsRowFunction="custom" dataDxfId="108" totalsRowDxfId="107">
      <totalsRowFormula>SUM(J58:J64)</totalsRowFormula>
    </tableColumn>
    <tableColumn id="7" xr3:uid="{00000000-0010-0000-0500-000007000000}" name="Túlóra   " totalsRowFunction="custom" dataDxfId="106" totalsRowDxfId="105">
      <totalsRowFormula>SUM(K58:K64)</totalsRowFormula>
    </tableColumn>
    <tableColumn id="8" xr3:uid="{00000000-0010-0000-0500-000008000000}" name="4. hét" totalsRowFunction="custom" dataDxfId="104" totalsRowDxfId="103">
      <totalsRowFormula>SUM(L58:L64)</totalsRowFormula>
    </tableColumn>
    <tableColumn id="9" xr3:uid="{00000000-0010-0000-0500-000009000000}" name="Túlóra    " totalsRowFunction="custom" dataDxfId="102" totalsRowDxfId="101">
      <totalsRowFormula>SUM(M58:M64)</totalsRowFormula>
    </tableColumn>
    <tableColumn id="10" xr3:uid="{00000000-0010-0000-0500-00000A000000}" name="5. hét" totalsRowFunction="custom" dataDxfId="100" totalsRowDxfId="99">
      <totalsRowFormula>SUM(N58:N64)</totalsRowFormula>
    </tableColumn>
    <tableColumn id="11" xr3:uid="{00000000-0010-0000-0500-00000B000000}" name="Túlóra     " totalsRowFunction="custom" dataDxfId="98" totalsRowDxfId="9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júniusi hétköznapokra és hetekre vonatkozóan adhatja meg a rendes munkaidőt és a túlórákat. A sablon automatikusan kiszámítja a teljes heti munkaidőt és a teljes rendes munkaidő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úlius" displayName="Július" ref="E68:O76" totalsRowCount="1" headerRowDxfId="96" dataDxfId="94" totalsRowDxfId="92" headerRowBorderDxfId="95" tableBorderDxfId="9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Július" totalsRowLabel="Teljes heti munkaidő" dataDxfId="91" totalsRowDxfId="90"/>
    <tableColumn id="2" xr3:uid="{00000000-0010-0000-0600-000002000000}" name="1. hét" totalsRowFunction="custom" dataDxfId="89" totalsRowDxfId="88">
      <totalsRowFormula>SUM(F69:F75)</totalsRowFormula>
    </tableColumn>
    <tableColumn id="3" xr3:uid="{00000000-0010-0000-0600-000003000000}" name="Túlóra" totalsRowFunction="custom" dataDxfId="87" totalsRowDxfId="86">
      <totalsRowFormula>SUM(G69:G75)</totalsRowFormula>
    </tableColumn>
    <tableColumn id="4" xr3:uid="{00000000-0010-0000-0600-000004000000}" name="2. hét" totalsRowFunction="custom" dataDxfId="85" totalsRowDxfId="84">
      <totalsRowFormula>SUM(H69:H75)</totalsRowFormula>
    </tableColumn>
    <tableColumn id="5" xr3:uid="{00000000-0010-0000-0600-000005000000}" name="Túlóra " totalsRowFunction="custom" dataDxfId="83" totalsRowDxfId="82">
      <totalsRowFormula>SUM(I69:I75)</totalsRowFormula>
    </tableColumn>
    <tableColumn id="6" xr3:uid="{00000000-0010-0000-0600-000006000000}" name="3. hét" totalsRowFunction="custom" dataDxfId="81" totalsRowDxfId="80">
      <totalsRowFormula>SUM(J69:J75)</totalsRowFormula>
    </tableColumn>
    <tableColumn id="7" xr3:uid="{00000000-0010-0000-0600-000007000000}" name="Túlóra  " totalsRowFunction="custom" dataDxfId="79" totalsRowDxfId="78">
      <totalsRowFormula>SUM(K69:K75)</totalsRowFormula>
    </tableColumn>
    <tableColumn id="8" xr3:uid="{00000000-0010-0000-0600-000008000000}" name="4. hét" totalsRowFunction="custom" dataDxfId="77" totalsRowDxfId="76">
      <totalsRowFormula>SUM(L69:L75)</totalsRowFormula>
    </tableColumn>
    <tableColumn id="9" xr3:uid="{00000000-0010-0000-0600-000009000000}" name="Túlóra   " totalsRowFunction="custom" dataDxfId="75" totalsRowDxfId="74">
      <totalsRowFormula>SUM(M69:M75)</totalsRowFormula>
    </tableColumn>
    <tableColumn id="10" xr3:uid="{00000000-0010-0000-0600-00000A000000}" name="5. hét" totalsRowFunction="custom" dataDxfId="73" totalsRowDxfId="72">
      <totalsRowFormula>SUM(N69:N75)</totalsRowFormula>
    </tableColumn>
    <tableColumn id="11" xr3:uid="{00000000-0010-0000-0600-00000B000000}" name="Túlóra     " totalsRowFunction="custom" dataDxfId="71" totalsRowDxfId="7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júliusi hétköznapokra és hetekre vonatkozóan adhatja meg a rendes munkaidőt és a túlórákat. A sablon automatikusan kiszámítja a teljes heti munkaidőt és a teljes rendes munkaidő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Október" displayName="Október" ref="E101:O109" totalsRowCount="1" headerRowDxfId="69" headerRowBorderDxfId="68" tableBorderDxfId="6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Október" totalsRowLabel="Teljes heti munkaidő" totalsRowDxfId="66"/>
    <tableColumn id="2" xr3:uid="{EAA6CD08-D237-4AB1-A3B7-0658489595A6}" name="1. hét" totalsRowFunction="sum" totalsRowDxfId="65"/>
    <tableColumn id="3" xr3:uid="{E46C106C-D054-4212-90C2-B908BE72E608}" name="Túlóra" totalsRowFunction="sum" totalsRowDxfId="64"/>
    <tableColumn id="4" xr3:uid="{E669B4EB-D44F-428E-A64B-864E5538E354}" name="2. hét" totalsRowFunction="sum" totalsRowDxfId="63"/>
    <tableColumn id="5" xr3:uid="{943D887D-EB21-43FC-97A6-D2BAAE43958D}" name="Túlóra " totalsRowFunction="sum" totalsRowDxfId="62"/>
    <tableColumn id="6" xr3:uid="{E0410AFF-9A81-4570-8336-C1C0B94AE31F}" name="3. hét" totalsRowFunction="sum" totalsRowDxfId="61"/>
    <tableColumn id="7" xr3:uid="{0A2C7DCA-4487-4AE6-A45E-EF1989C96BDD}" name="Túlóra  " totalsRowFunction="sum" totalsRowDxfId="60"/>
    <tableColumn id="8" xr3:uid="{DE4CFC82-2A30-4F0A-8BCF-180B0B9203AE}" name="4. hét" totalsRowFunction="sum" totalsRowDxfId="59"/>
    <tableColumn id="9" xr3:uid="{C83710AB-6715-448C-BFDD-C2ED42F8939A}" name="Túlóra   " totalsRowFunction="sum" totalsRowDxfId="58"/>
    <tableColumn id="10" xr3:uid="{24B905EA-2DE0-49F5-8CCB-53B703CC28CA}" name="5. hét" totalsRowFunction="sum" totalsRowDxfId="57"/>
    <tableColumn id="11" xr3:uid="{A2553B1A-B036-4F0E-9A0D-E1CEA0EE0C11}" name="Túlóra    " totalsRowFunction="sum" totalsRowDxfId="5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z októberi hétköznapokra és hetekre vonatkozóan adhatja meg a rendes munkaidőt és a túlórákat. A sablon automatikusan kiszámítja a teljes heti munkaidőt és a teljes rendes munkaidőt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November" displayName="November" ref="E112:O120" totalsRowCount="1" headerRowDxfId="55" headerRowBorderDxfId="54" tableBorderDxfId="5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November" totalsRowLabel="Teljes heti munkaidő" totalsRowDxfId="52"/>
    <tableColumn id="2" xr3:uid="{FA8DA2C8-8CCB-4717-AFAB-CC50B17D67DB}" name="1. hét" totalsRowFunction="sum" totalsRowDxfId="51"/>
    <tableColumn id="3" xr3:uid="{31D5831C-6591-4745-A6CF-CA386A418AED}" name="Túlóra" totalsRowFunction="sum" totalsRowDxfId="50"/>
    <tableColumn id="4" xr3:uid="{B9E22EEC-B5FD-436F-9D89-51A4E36DEB3D}" name="2. hét" totalsRowFunction="sum" totalsRowDxfId="49"/>
    <tableColumn id="5" xr3:uid="{1EA92D92-F6A2-4810-8D27-385BA5004175}" name="Túlóra " totalsRowFunction="sum" totalsRowDxfId="48"/>
    <tableColumn id="6" xr3:uid="{CCB4FB4F-B2CF-4855-B11E-7DBFD861A163}" name="3. hét" totalsRowFunction="sum" totalsRowDxfId="47"/>
    <tableColumn id="7" xr3:uid="{B05D444E-57D6-4AE6-AB56-6D5206ABC9BA}" name="Túlóra  " totalsRowFunction="sum" totalsRowDxfId="46"/>
    <tableColumn id="8" xr3:uid="{098B34DD-5E46-4CCA-BCB7-03538BE8208A}" name="4. hét" totalsRowFunction="sum" totalsRowDxfId="45"/>
    <tableColumn id="9" xr3:uid="{0D401A23-4B51-4DFF-81F1-F1B876D7BB9A}" name="Túlóra    " totalsRowFunction="sum" totalsRowDxfId="44"/>
    <tableColumn id="10" xr3:uid="{97C5530B-7280-44ED-9B49-6834DB3BE39C}" name="5. hét" totalsRowFunction="sum" totalsRowDxfId="43"/>
    <tableColumn id="11" xr3:uid="{1D1AFEAB-2784-48F3-8CBD-E02B102AB5B9}" name="Túlóra     " totalsRowFunction="sum" totalsRowDxfId="4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novemberi hétköznapokra és hetekre vonatkozóan adhatja meg a rendes munkaidőt és a túlórákat. A sablon automatikusan kiszámítja a teljes heti munkaidőt és a teljes rendes munkaidőt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1" customWidth="1"/>
    <col min="2" max="2" width="82.140625" style="61" customWidth="1"/>
    <col min="3" max="3" width="2.7109375" style="61" customWidth="1"/>
    <col min="4" max="16384" width="8.7109375" style="61"/>
  </cols>
  <sheetData>
    <row r="1" spans="2:2" ht="30" customHeight="1" thickBot="1" x14ac:dyDescent="0.45">
      <c r="B1" s="60" t="s">
        <v>0</v>
      </c>
    </row>
    <row r="2" spans="2:2" ht="30" customHeight="1" thickTop="1" x14ac:dyDescent="0.2">
      <c r="B2" s="61" t="s">
        <v>75</v>
      </c>
    </row>
    <row r="3" spans="2:2" ht="37.5" customHeight="1" x14ac:dyDescent="0.2">
      <c r="B3" s="61" t="s">
        <v>83</v>
      </c>
    </row>
    <row r="4" spans="2:2" ht="30" customHeight="1" x14ac:dyDescent="0.2">
      <c r="B4" s="61" t="s">
        <v>1</v>
      </c>
    </row>
    <row r="5" spans="2:2" ht="38.25" customHeight="1" x14ac:dyDescent="0.2">
      <c r="B5" s="61" t="s">
        <v>2</v>
      </c>
    </row>
    <row r="6" spans="2:2" ht="45" customHeight="1" x14ac:dyDescent="0.2">
      <c r="B6" s="76" t="s">
        <v>3</v>
      </c>
    </row>
    <row r="7" spans="2:2" ht="57.75" customHeight="1" x14ac:dyDescent="0.2">
      <c r="B7" s="61" t="s">
        <v>4</v>
      </c>
    </row>
    <row r="8" spans="2:2" ht="30" customHeight="1" x14ac:dyDescent="0.2">
      <c r="B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20.28515625" style="32" customWidth="1"/>
    <col min="3" max="3" width="28.42578125" style="32" customWidth="1"/>
    <col min="4" max="4" width="2.5703125" style="32" customWidth="1"/>
    <col min="5" max="5" width="33.5703125" style="32" bestFit="1" customWidth="1"/>
    <col min="6" max="6" width="12.5703125" style="32" customWidth="1"/>
    <col min="7" max="7" width="21.5703125" style="74" customWidth="1"/>
    <col min="8" max="8" width="12.5703125" style="74" customWidth="1"/>
    <col min="9" max="9" width="21.5703125" style="74" customWidth="1"/>
    <col min="10" max="10" width="12.5703125" style="74" customWidth="1"/>
    <col min="11" max="11" width="21.5703125" style="74" customWidth="1"/>
    <col min="12" max="12" width="12.5703125" style="74" customWidth="1"/>
    <col min="13" max="13" width="21.5703125" style="74" customWidth="1"/>
    <col min="14" max="14" width="12.5703125" style="74" customWidth="1"/>
    <col min="15" max="15" width="21.5703125" style="74" customWidth="1"/>
    <col min="16" max="16" width="2.5703125" style="32" customWidth="1"/>
  </cols>
  <sheetData>
    <row r="1" spans="1:16" ht="99.95" customHeight="1" thickBot="1" x14ac:dyDescent="0.85">
      <c r="A1" s="57" t="s">
        <v>6</v>
      </c>
      <c r="B1" s="85" t="s">
        <v>32</v>
      </c>
      <c r="C1" s="85"/>
      <c r="D1" s="73"/>
      <c r="E1" s="78" t="s">
        <v>71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5"/>
    </row>
    <row r="2" spans="1:16" ht="30" customHeight="1" thickTop="1" thickBot="1" x14ac:dyDescent="0.35">
      <c r="A2" s="59" t="s">
        <v>76</v>
      </c>
      <c r="B2" s="72" t="s">
        <v>33</v>
      </c>
      <c r="C2" s="88"/>
      <c r="D2" s="33"/>
      <c r="E2" s="30" t="s">
        <v>40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65</v>
      </c>
      <c r="K2" s="1" t="s">
        <v>66</v>
      </c>
      <c r="L2" s="1" t="s">
        <v>67</v>
      </c>
      <c r="M2" s="1" t="s">
        <v>68</v>
      </c>
      <c r="N2" s="1" t="s">
        <v>69</v>
      </c>
      <c r="O2" s="1" t="s">
        <v>70</v>
      </c>
      <c r="P2" s="37"/>
    </row>
    <row r="3" spans="1:16" ht="15" thickBot="1" x14ac:dyDescent="0.35">
      <c r="A3" s="58" t="s">
        <v>7</v>
      </c>
      <c r="B3" s="34" t="s">
        <v>34</v>
      </c>
      <c r="C3" s="22"/>
      <c r="D3" s="36"/>
      <c r="E3" s="31" t="s">
        <v>41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8</v>
      </c>
      <c r="B4" s="34" t="s">
        <v>35</v>
      </c>
      <c r="C4" s="35"/>
      <c r="D4" s="36"/>
      <c r="E4" s="31" t="s">
        <v>42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9</v>
      </c>
      <c r="B5" s="34" t="s">
        <v>36</v>
      </c>
      <c r="C5" s="35"/>
      <c r="D5" s="37"/>
      <c r="E5" s="31" t="s">
        <v>43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44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45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46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10</v>
      </c>
      <c r="B9" s="72" t="s">
        <v>37</v>
      </c>
      <c r="C9" s="38">
        <f>RendesMunkaidő</f>
        <v>31</v>
      </c>
      <c r="D9" s="40"/>
      <c r="E9" s="31" t="s">
        <v>47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thickBot="1" x14ac:dyDescent="0.35">
      <c r="A10" s="58" t="s">
        <v>11</v>
      </c>
      <c r="B10" s="34" t="s">
        <v>38</v>
      </c>
      <c r="C10" s="39">
        <f>Túlóra</f>
        <v>4</v>
      </c>
      <c r="D10" s="41"/>
      <c r="E10" s="48" t="s">
        <v>48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23.1" customHeight="1" thickBot="1" x14ac:dyDescent="0.35">
      <c r="A11" s="58" t="s">
        <v>12</v>
      </c>
      <c r="B11" s="43" t="s">
        <v>39</v>
      </c>
      <c r="C11" s="21">
        <f>RendesMunkaidő+Túlóra</f>
        <v>35</v>
      </c>
      <c r="D11" s="42"/>
      <c r="E11" s="9" t="str">
        <f ca="1">TEXT(DATEVALUE(Január[[#Headers],[Január]]&amp;"  "&amp;YEAR(TODAY())),"hhh.")&amp;"összesen: Rendes munkaidő"</f>
        <v>jan.összesen: Rendes munkaidő</v>
      </c>
      <c r="F11" s="52">
        <f>SUM(Január[1. hét],Január[2. hét],Január[3. hét],Január[4. hét],Január[5. hét])</f>
        <v>16</v>
      </c>
      <c r="G11" s="80" t="str">
        <f ca="1">TEXT(DATEVALUE(Január[[#Headers],[Január]]&amp;"  "&amp;YEAR(TODAY())),"hhh.")&amp;" összesen: Túlóra"</f>
        <v>jan. összesen: Túlóra</v>
      </c>
      <c r="H11" s="80"/>
      <c r="I11" s="53">
        <f>SUM(Január[Túlóra],Január[[Túlóra  ]],Január[[Túlóra   ]],Január[[Túlóra    ]],Január[[Túlóra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0"/>
      <c r="H12" s="70"/>
      <c r="I12" s="70"/>
      <c r="J12" s="70"/>
      <c r="K12" s="70"/>
      <c r="L12" s="70"/>
      <c r="M12" s="70"/>
      <c r="N12" s="70"/>
      <c r="O12" s="71"/>
      <c r="P12" s="37"/>
    </row>
    <row r="13" spans="1:16" ht="30" customHeight="1" thickBot="1" x14ac:dyDescent="0.25">
      <c r="A13" s="58" t="s">
        <v>77</v>
      </c>
      <c r="B13" s="44"/>
      <c r="D13" s="37"/>
      <c r="E13" s="30" t="s">
        <v>49</v>
      </c>
      <c r="F13" s="1" t="s">
        <v>60</v>
      </c>
      <c r="G13" s="12" t="s">
        <v>61</v>
      </c>
      <c r="H13" s="12" t="s">
        <v>62</v>
      </c>
      <c r="I13" s="12" t="s">
        <v>63</v>
      </c>
      <c r="J13" s="12" t="s">
        <v>65</v>
      </c>
      <c r="K13" s="12" t="s">
        <v>66</v>
      </c>
      <c r="L13" s="12" t="s">
        <v>67</v>
      </c>
      <c r="M13" s="12" t="s">
        <v>68</v>
      </c>
      <c r="N13" s="12" t="s">
        <v>69</v>
      </c>
      <c r="O13" s="23" t="s">
        <v>70</v>
      </c>
      <c r="P13" s="37"/>
    </row>
    <row r="14" spans="1:16" ht="14.25" x14ac:dyDescent="0.3">
      <c r="D14" s="37"/>
      <c r="E14" s="5" t="s">
        <v>41</v>
      </c>
      <c r="F14" s="6">
        <v>8</v>
      </c>
      <c r="G14" s="13"/>
      <c r="H14" s="13"/>
      <c r="I14" s="13"/>
      <c r="J14" s="13"/>
      <c r="K14" s="13"/>
      <c r="L14" s="13"/>
      <c r="M14" s="13"/>
      <c r="N14" s="13"/>
      <c r="O14" s="15"/>
      <c r="P14" s="37"/>
    </row>
    <row r="15" spans="1:16" ht="14.25" x14ac:dyDescent="0.3">
      <c r="B15" s="44"/>
      <c r="D15" s="40"/>
      <c r="E15" s="4" t="s">
        <v>42</v>
      </c>
      <c r="F15" s="2">
        <v>7</v>
      </c>
      <c r="G15" s="14">
        <v>2</v>
      </c>
      <c r="H15" s="14"/>
      <c r="I15" s="14"/>
      <c r="J15" s="14"/>
      <c r="K15" s="14"/>
      <c r="L15" s="14"/>
      <c r="M15" s="14"/>
      <c r="N15" s="14"/>
      <c r="O15" s="24"/>
      <c r="P15" s="37"/>
    </row>
    <row r="16" spans="1:16" ht="14.25" x14ac:dyDescent="0.3">
      <c r="B16" s="44"/>
      <c r="D16" s="37"/>
      <c r="E16" s="5" t="s">
        <v>43</v>
      </c>
      <c r="F16" s="6"/>
      <c r="G16" s="13"/>
      <c r="H16" s="13"/>
      <c r="I16" s="13"/>
      <c r="J16" s="13"/>
      <c r="K16" s="13"/>
      <c r="L16" s="13"/>
      <c r="M16" s="13"/>
      <c r="N16" s="13"/>
      <c r="O16" s="15"/>
      <c r="P16" s="37"/>
    </row>
    <row r="17" spans="1:16" ht="14.25" x14ac:dyDescent="0.3">
      <c r="D17" s="37"/>
      <c r="E17" s="4" t="s">
        <v>44</v>
      </c>
      <c r="F17" s="2"/>
      <c r="G17" s="14"/>
      <c r="H17" s="14"/>
      <c r="I17" s="14"/>
      <c r="J17" s="14"/>
      <c r="K17" s="14"/>
      <c r="L17" s="14"/>
      <c r="M17" s="14"/>
      <c r="N17" s="14"/>
      <c r="O17" s="24"/>
      <c r="P17" s="37"/>
    </row>
    <row r="18" spans="1:16" ht="14.25" x14ac:dyDescent="0.3">
      <c r="D18" s="37"/>
      <c r="E18" s="5" t="s">
        <v>45</v>
      </c>
      <c r="F18" s="6"/>
      <c r="G18" s="13"/>
      <c r="H18" s="13"/>
      <c r="I18" s="13"/>
      <c r="J18" s="13"/>
      <c r="K18" s="13"/>
      <c r="L18" s="13"/>
      <c r="M18" s="13"/>
      <c r="N18" s="13"/>
      <c r="O18" s="15"/>
      <c r="P18" s="37"/>
    </row>
    <row r="19" spans="1:16" ht="14.25" x14ac:dyDescent="0.3">
      <c r="D19" s="37"/>
      <c r="E19" s="4" t="s">
        <v>46</v>
      </c>
      <c r="F19" s="2"/>
      <c r="G19" s="14"/>
      <c r="H19" s="14"/>
      <c r="I19" s="14"/>
      <c r="J19" s="14"/>
      <c r="K19" s="14"/>
      <c r="L19" s="14"/>
      <c r="M19" s="14"/>
      <c r="N19" s="14"/>
      <c r="O19" s="24"/>
      <c r="P19" s="37"/>
    </row>
    <row r="20" spans="1:16" ht="14.25" x14ac:dyDescent="0.3">
      <c r="D20" s="37"/>
      <c r="E20" s="7" t="s">
        <v>47</v>
      </c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37"/>
    </row>
    <row r="21" spans="1:16" ht="15" thickBot="1" x14ac:dyDescent="0.35">
      <c r="D21" s="42"/>
      <c r="E21" s="48" t="s">
        <v>48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23.1" customHeight="1" x14ac:dyDescent="0.3">
      <c r="A22" s="58" t="s">
        <v>13</v>
      </c>
      <c r="D22" s="42"/>
      <c r="E22" s="69" t="str">
        <f ca="1">TEXT(DATEVALUE(Február[[#Headers],[Február]]&amp;"  "&amp;YEAR(TODAY())),"hhh.")&amp;"összesen: Rendes munkaidő"</f>
        <v>febr.összesen: Rendes munkaidő</v>
      </c>
      <c r="F22" s="50">
        <f>SUM(Február[1. hét],Február[2. hét],Február[3. hét],Február[4. hét],Február[5. hét])</f>
        <v>15</v>
      </c>
      <c r="G22" s="77" t="str">
        <f ca="1">TEXT(DATEVALUE(Február[[#Headers],[Február]]&amp;" "&amp;YEAR(TODAY())),"hhh.")&amp;" összesen: Túlóra"</f>
        <v>febr. összesen: Túlóra</v>
      </c>
      <c r="H22" s="77"/>
      <c r="I22" s="51">
        <f>SUM(Február[Túlóra],Február[[Túlóra  ]],Február[[Túlóra   ]],Február[[Túlóra    ]],Február[[Túlóra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0"/>
      <c r="H23" s="70"/>
      <c r="I23" s="70"/>
      <c r="J23" s="70"/>
      <c r="K23" s="70"/>
      <c r="L23" s="70"/>
      <c r="M23" s="70"/>
      <c r="N23" s="70"/>
      <c r="O23" s="71"/>
      <c r="P23" s="37"/>
    </row>
    <row r="24" spans="1:16" ht="30" customHeight="1" thickBot="1" x14ac:dyDescent="0.25">
      <c r="A24" s="58" t="s">
        <v>78</v>
      </c>
      <c r="D24" s="37"/>
      <c r="E24" s="49" t="s">
        <v>50</v>
      </c>
      <c r="F24" s="1" t="s">
        <v>60</v>
      </c>
      <c r="G24" s="12" t="s">
        <v>61</v>
      </c>
      <c r="H24" s="12" t="s">
        <v>62</v>
      </c>
      <c r="I24" s="12" t="s">
        <v>64</v>
      </c>
      <c r="J24" s="12" t="s">
        <v>65</v>
      </c>
      <c r="K24" s="12" t="s">
        <v>63</v>
      </c>
      <c r="L24" s="12" t="s">
        <v>67</v>
      </c>
      <c r="M24" s="12" t="s">
        <v>68</v>
      </c>
      <c r="N24" s="12" t="s">
        <v>69</v>
      </c>
      <c r="O24" s="23" t="s">
        <v>70</v>
      </c>
      <c r="P24" s="37"/>
    </row>
    <row r="25" spans="1:16" ht="14.25" x14ac:dyDescent="0.3">
      <c r="D25" s="37"/>
      <c r="E25" s="5" t="s">
        <v>41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42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43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44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45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46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47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thickBot="1" x14ac:dyDescent="0.35">
      <c r="D32" s="37"/>
      <c r="E32" s="48" t="s">
        <v>48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23.1" customHeight="1" x14ac:dyDescent="0.3">
      <c r="A33" s="58" t="s">
        <v>14</v>
      </c>
      <c r="D33" s="42"/>
      <c r="E33" s="56" t="str">
        <f ca="1">TEXT(DATEVALUE(Március[[#Headers],[Március]]&amp;" "&amp;YEAR(TODAY())),"hhh.")&amp;"összesen: Rendes munkaidő"</f>
        <v>márc.összesen: Rendes munkaidő</v>
      </c>
      <c r="F33" s="54">
        <f>SUM(Március[1. hét],Március[2. hét],Március[3. hét],Március[4. hét],Március[5. hét])</f>
        <v>0</v>
      </c>
      <c r="G33" s="77" t="str">
        <f ca="1">TEXT(DATEVALUE(Március[[#Headers],[Március]]&amp;" "&amp;YEAR(TODAY())),"hhh.")&amp;" összesen: Túlóra"</f>
        <v>márc. összesen: Túlóra</v>
      </c>
      <c r="H33" s="77"/>
      <c r="I33" s="55">
        <f>SUM(Március[Túlóra],Március[[Túlóra ]],Március[[Túlóra  ]],Március[[Túlóra    ]],Március[[Túlóra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15</v>
      </c>
      <c r="D34" s="42"/>
      <c r="E34" s="79" t="s">
        <v>72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37"/>
    </row>
    <row r="35" spans="1:16" ht="30" customHeight="1" thickTop="1" thickBot="1" x14ac:dyDescent="0.25">
      <c r="A35" s="58" t="s">
        <v>79</v>
      </c>
      <c r="D35" s="37"/>
      <c r="E35" s="49" t="s">
        <v>51</v>
      </c>
      <c r="F35" s="1" t="s">
        <v>60</v>
      </c>
      <c r="G35" s="12" t="s">
        <v>61</v>
      </c>
      <c r="H35" s="12" t="s">
        <v>62</v>
      </c>
      <c r="I35" s="12" t="s">
        <v>63</v>
      </c>
      <c r="J35" s="12" t="s">
        <v>65</v>
      </c>
      <c r="K35" s="12" t="s">
        <v>66</v>
      </c>
      <c r="L35" s="12" t="s">
        <v>67</v>
      </c>
      <c r="M35" s="12" t="s">
        <v>68</v>
      </c>
      <c r="N35" s="12" t="s">
        <v>69</v>
      </c>
      <c r="O35" s="23" t="s">
        <v>70</v>
      </c>
      <c r="P35" s="37"/>
    </row>
    <row r="36" spans="1:16" ht="14.25" x14ac:dyDescent="0.3">
      <c r="D36" s="37"/>
      <c r="E36" s="5" t="s">
        <v>41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42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43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44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45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46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47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48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21.95" customHeight="1" x14ac:dyDescent="0.3">
      <c r="A44" s="58" t="s">
        <v>16</v>
      </c>
      <c r="D44" s="42"/>
      <c r="E44" s="10" t="str">
        <f ca="1">TEXT(DATEVALUE(Április[[#Headers],[Április]]&amp;" "&amp;YEAR(TODAY())),"hhh.")&amp;"összesen: Rendes munkaidő"</f>
        <v>ápr.összesen: Rendes munkaidő</v>
      </c>
      <c r="F44" s="54">
        <f>SUM(Április[1. hét],Április[2. hét],Április[3. hét],Április[4. hét],Április[5. hét])</f>
        <v>0</v>
      </c>
      <c r="G44" s="77" t="str">
        <f ca="1">TEXT(DATEVALUE(Április[[#Headers],[Április]]&amp;" "&amp;YEAR(TODAY())),"hhh.")&amp;" összesen: Túlóra"</f>
        <v>ápr. összesen: Túlóra</v>
      </c>
      <c r="H44" s="77"/>
      <c r="I44" s="55">
        <f>SUM(Április[Túlóra],Április[[Túlóra  ]],Április[[Túlóra   ]],Április[[Túlóra    ]],Április[[Túlóra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0"/>
      <c r="H45" s="70"/>
      <c r="I45" s="70"/>
      <c r="J45" s="70"/>
      <c r="K45" s="70"/>
      <c r="L45" s="70"/>
      <c r="M45" s="70"/>
      <c r="N45" s="70"/>
      <c r="O45" s="70"/>
      <c r="P45" s="37"/>
    </row>
    <row r="46" spans="1:16" ht="30" customHeight="1" thickBot="1" x14ac:dyDescent="0.25">
      <c r="A46" s="58" t="s">
        <v>80</v>
      </c>
      <c r="D46" s="37"/>
      <c r="E46" s="49" t="s">
        <v>52</v>
      </c>
      <c r="F46" s="1" t="s">
        <v>60</v>
      </c>
      <c r="G46" s="12" t="s">
        <v>61</v>
      </c>
      <c r="H46" s="12" t="s">
        <v>62</v>
      </c>
      <c r="I46" s="12" t="s">
        <v>63</v>
      </c>
      <c r="J46" s="12" t="s">
        <v>65</v>
      </c>
      <c r="K46" s="12" t="s">
        <v>66</v>
      </c>
      <c r="L46" s="12" t="s">
        <v>67</v>
      </c>
      <c r="M46" s="12" t="s">
        <v>68</v>
      </c>
      <c r="N46" s="12" t="s">
        <v>69</v>
      </c>
      <c r="O46" s="23" t="s">
        <v>70</v>
      </c>
      <c r="P46" s="37"/>
    </row>
    <row r="47" spans="1:16" ht="14.25" x14ac:dyDescent="0.3">
      <c r="D47" s="37"/>
      <c r="E47" s="5" t="s">
        <v>41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42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43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44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45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46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47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thickBot="1" x14ac:dyDescent="0.35">
      <c r="D54" s="42"/>
      <c r="E54" s="48" t="s">
        <v>48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21.95" customHeight="1" x14ac:dyDescent="0.3">
      <c r="A55" s="58" t="s">
        <v>17</v>
      </c>
      <c r="D55" s="42"/>
      <c r="E55" s="10" t="str">
        <f ca="1">TEXT(DATEVALUE(Május[[#Headers],[Május]]&amp;" "&amp;YEAR(TODAY())),"hhh.")&amp;"összesen: Rendes munkaidő"</f>
        <v>máj.összesen: Rendes munkaidő</v>
      </c>
      <c r="F55" s="54">
        <f>SUM(Május[1. hét],Május[2. hét],Május[3. hét],Május[4. hét],Május[5. hét])</f>
        <v>0</v>
      </c>
      <c r="G55" s="77" t="str">
        <f ca="1">TEXT(DATEVALUE(Május[[#Headers],[Május]]&amp;" "&amp;YEAR(TODAY())),"hhh.")&amp;" összesen: Túlóra"</f>
        <v>máj. összesen: Túlóra</v>
      </c>
      <c r="H55" s="77"/>
      <c r="I55" s="55">
        <f>SUM(Május[Túlóra],Május[[Túlóra  ]],Május[[Túlóra   ]],Május[[Túlóra    ]],Május[[Túlóra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0"/>
      <c r="H56" s="70"/>
      <c r="I56" s="70"/>
      <c r="J56" s="70"/>
      <c r="K56" s="70"/>
      <c r="L56" s="70"/>
      <c r="M56" s="70"/>
      <c r="N56" s="70"/>
      <c r="O56" s="70"/>
      <c r="P56" s="37"/>
    </row>
    <row r="57" spans="1:16" ht="30" customHeight="1" thickBot="1" x14ac:dyDescent="0.25">
      <c r="A57" s="58" t="s">
        <v>81</v>
      </c>
      <c r="D57" s="37"/>
      <c r="E57" s="49" t="s">
        <v>53</v>
      </c>
      <c r="F57" s="1" t="s">
        <v>60</v>
      </c>
      <c r="G57" s="12" t="s">
        <v>61</v>
      </c>
      <c r="H57" s="12" t="s">
        <v>62</v>
      </c>
      <c r="I57" s="12" t="s">
        <v>63</v>
      </c>
      <c r="J57" s="12" t="s">
        <v>65</v>
      </c>
      <c r="K57" s="12" t="s">
        <v>66</v>
      </c>
      <c r="L57" s="12" t="s">
        <v>67</v>
      </c>
      <c r="M57" s="12" t="s">
        <v>68</v>
      </c>
      <c r="N57" s="12" t="s">
        <v>69</v>
      </c>
      <c r="O57" s="23" t="s">
        <v>70</v>
      </c>
      <c r="P57" s="37"/>
    </row>
    <row r="58" spans="1:16" ht="14.25" x14ac:dyDescent="0.3">
      <c r="D58" s="37"/>
      <c r="E58" s="5" t="s">
        <v>41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42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43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44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45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46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47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48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21.95" customHeight="1" x14ac:dyDescent="0.3">
      <c r="A66" s="58" t="s">
        <v>18</v>
      </c>
      <c r="D66" s="42"/>
      <c r="E66" s="10" t="str">
        <f ca="1">TEXT(DATEVALUE(Június[[#Headers],[Június]]&amp;" "&amp;YEAR(TODAY())),"hhh.")&amp;"összesen: Rendes munkaidő"</f>
        <v>jún.összesen: Rendes munkaidő</v>
      </c>
      <c r="F66" s="54">
        <f>SUM(Június[1. hét],Június[2. hét],Június[3. hét],Június[4. hét],Június[5. hét])</f>
        <v>0</v>
      </c>
      <c r="G66" s="77" t="str">
        <f ca="1">TEXT(DATEVALUE(Június[[#Headers],[Június]]&amp;" "&amp;YEAR(TODAY())),"hhh.")&amp;" összesen: Túlóra"</f>
        <v>jún. összesen: Túlóra</v>
      </c>
      <c r="H66" s="77"/>
      <c r="I66" s="55">
        <f>SUM(Június[Túlóra],Június[[Túlóra  ]],Június[[Túlóra   ]],Június[[Túlóra    ]],Június[[Túlóra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19</v>
      </c>
      <c r="D67" s="42"/>
      <c r="E67" s="84" t="s">
        <v>73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37"/>
    </row>
    <row r="68" spans="1:16" ht="30" customHeight="1" thickBot="1" x14ac:dyDescent="0.25">
      <c r="A68" s="58" t="s">
        <v>82</v>
      </c>
      <c r="D68" s="37"/>
      <c r="E68" s="49" t="s">
        <v>54</v>
      </c>
      <c r="F68" s="1" t="s">
        <v>60</v>
      </c>
      <c r="G68" s="12" t="s">
        <v>61</v>
      </c>
      <c r="H68" s="12" t="s">
        <v>62</v>
      </c>
      <c r="I68" s="12" t="s">
        <v>64</v>
      </c>
      <c r="J68" s="12" t="s">
        <v>65</v>
      </c>
      <c r="K68" s="12" t="s">
        <v>63</v>
      </c>
      <c r="L68" s="12" t="s">
        <v>67</v>
      </c>
      <c r="M68" s="12" t="s">
        <v>66</v>
      </c>
      <c r="N68" s="12" t="s">
        <v>69</v>
      </c>
      <c r="O68" s="23" t="s">
        <v>70</v>
      </c>
      <c r="P68" s="37"/>
    </row>
    <row r="69" spans="1:16" ht="14.25" customHeight="1" x14ac:dyDescent="0.3">
      <c r="D69" s="37"/>
      <c r="E69" s="5" t="s">
        <v>41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42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43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44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45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46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47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thickBot="1" x14ac:dyDescent="0.35">
      <c r="D76" s="42"/>
      <c r="E76" s="48" t="s">
        <v>48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21.95" customHeight="1" x14ac:dyDescent="0.3">
      <c r="A77" s="58" t="s">
        <v>20</v>
      </c>
      <c r="D77" s="42"/>
      <c r="E77" s="10" t="str">
        <f ca="1">TEXT(DATEVALUE(Július[[#Headers],[Július]]&amp;" "&amp;YEAR(TODAY())),"hhh.")&amp;"összesen: Rendes munkaidő"</f>
        <v>júl.összesen: Rendes munkaidő</v>
      </c>
      <c r="F77" s="54">
        <f>SUM(Július[1. hét],Július[2. hét],Július[3. hét],Július[4. hét],Július[5. hét])</f>
        <v>0</v>
      </c>
      <c r="G77" s="77" t="str">
        <f ca="1">TEXT(DATEVALUE(Július[[#Headers],[Július]]&amp;" "&amp;YEAR(TODAY())),"hhh.")&amp;" összesen: Túlóra"</f>
        <v>júl. összesen: Túlóra</v>
      </c>
      <c r="H77" s="77"/>
      <c r="I77" s="55">
        <f>SUM(Július[Túlóra],Július[[Túlóra ]],Július[[Túlóra  ]],Július[[Túlóra   ]],Július[[Túlóra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0"/>
      <c r="H78" s="70"/>
      <c r="I78" s="70"/>
      <c r="J78" s="70"/>
      <c r="K78" s="70"/>
      <c r="L78" s="70"/>
      <c r="M78" s="70"/>
      <c r="N78" s="70"/>
      <c r="O78" s="70"/>
      <c r="P78" s="37"/>
    </row>
    <row r="79" spans="1:16" s="67" customFormat="1" ht="30" customHeight="1" thickBot="1" x14ac:dyDescent="0.25">
      <c r="A79" s="64" t="s">
        <v>21</v>
      </c>
      <c r="B79" s="65"/>
      <c r="C79" s="65"/>
      <c r="D79" s="66"/>
      <c r="E79" s="49" t="s">
        <v>55</v>
      </c>
      <c r="F79" s="12" t="s">
        <v>60</v>
      </c>
      <c r="G79" s="12" t="s">
        <v>61</v>
      </c>
      <c r="H79" s="12" t="s">
        <v>62</v>
      </c>
      <c r="I79" s="12" t="s">
        <v>64</v>
      </c>
      <c r="J79" s="12" t="s">
        <v>65</v>
      </c>
      <c r="K79" s="12" t="s">
        <v>66</v>
      </c>
      <c r="L79" s="12" t="s">
        <v>67</v>
      </c>
      <c r="M79" s="12" t="s">
        <v>63</v>
      </c>
      <c r="N79" s="12" t="s">
        <v>69</v>
      </c>
      <c r="O79" s="23" t="s">
        <v>68</v>
      </c>
      <c r="P79" s="66"/>
    </row>
    <row r="80" spans="1:16" ht="14.25" customHeight="1" x14ac:dyDescent="0.3">
      <c r="D80" s="37"/>
      <c r="E80" s="5" t="s">
        <v>41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42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43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44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45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46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47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thickBot="1" x14ac:dyDescent="0.35">
      <c r="D87" s="37"/>
      <c r="E87" s="62" t="s">
        <v>48</v>
      </c>
      <c r="F87" s="2">
        <f>SUBTOTAL(109,Augusztus[1. hét])</f>
        <v>0</v>
      </c>
      <c r="G87" s="2">
        <f>SUBTOTAL(109,Augusztus[Túlóra])</f>
        <v>0</v>
      </c>
      <c r="H87" s="2">
        <f>SUBTOTAL(109,Augusztus[2. hét])</f>
        <v>0</v>
      </c>
      <c r="I87" s="2">
        <f>SUBTOTAL(109,Augusztus[[Túlóra ]])</f>
        <v>0</v>
      </c>
      <c r="J87" s="2">
        <f>SUBTOTAL(109,Augusztus[3. hét])</f>
        <v>0</v>
      </c>
      <c r="K87" s="2">
        <f>SUBTOTAL(109,Augusztus[[Túlóra   ]])</f>
        <v>0</v>
      </c>
      <c r="L87" s="2">
        <f>SUBTOTAL(109,Augusztus[4. hét])</f>
        <v>0</v>
      </c>
      <c r="M87" s="2">
        <f>SUBTOTAL(109,Augusztus[[Túlóra  ]])</f>
        <v>0</v>
      </c>
      <c r="N87" s="2">
        <f>SUBTOTAL(109,Augusztus[5. hét])</f>
        <v>0</v>
      </c>
      <c r="O87" s="2">
        <f>SUBTOTAL(109,Augusztus[[Túlóra    ]])</f>
        <v>0</v>
      </c>
      <c r="P87" s="37"/>
    </row>
    <row r="88" spans="1:16" ht="21.95" customHeight="1" x14ac:dyDescent="0.3">
      <c r="A88" s="58" t="s">
        <v>22</v>
      </c>
      <c r="D88" s="42"/>
      <c r="E88" s="10" t="str">
        <f ca="1">TEXT(DATEVALUE(Augusztus[[#Headers],[Augusztus]]&amp;" "&amp;YEAR(TODAY())),"hhh.")&amp;"összesen: Rendes munkaidő"</f>
        <v>aug.összesen: Rendes munkaidő</v>
      </c>
      <c r="F88" s="86">
        <f>SUM(Augusztus[1. hét],Augusztus[2. hét],Augusztus[3. hét],Augusztus[4. hét],Augusztus[5. hét])</f>
        <v>0</v>
      </c>
      <c r="G88" s="77" t="str">
        <f ca="1">TEXT(DATEVALUE(Augusztus[[#Headers],[Augusztus]]&amp;" "&amp;YEAR(TODAY())),"hhh.")&amp;" összesen: Túlóra"</f>
        <v>aug. összesen: Túlóra</v>
      </c>
      <c r="H88" s="77"/>
      <c r="I88" s="87">
        <f>SUM(Augusztus[Túlóra],Augusztus[[Túlóra ]],Augusztus[[Túlóra   ]],Augusztus[[Túlóra  ]],Augusztus[[Túlóra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0"/>
      <c r="H89" s="70"/>
      <c r="I89" s="70"/>
      <c r="J89" s="70"/>
      <c r="K89" s="70"/>
      <c r="L89" s="70"/>
      <c r="M89" s="70"/>
      <c r="N89" s="70"/>
      <c r="O89" s="70"/>
      <c r="P89" s="37"/>
    </row>
    <row r="90" spans="1:16" s="67" customFormat="1" ht="30" customHeight="1" thickBot="1" x14ac:dyDescent="0.25">
      <c r="A90" s="64" t="s">
        <v>23</v>
      </c>
      <c r="B90" s="65"/>
      <c r="C90" s="65"/>
      <c r="D90" s="66"/>
      <c r="E90" s="49" t="s">
        <v>56</v>
      </c>
      <c r="F90" s="12" t="s">
        <v>60</v>
      </c>
      <c r="G90" s="12" t="s">
        <v>61</v>
      </c>
      <c r="H90" s="12" t="s">
        <v>62</v>
      </c>
      <c r="I90" s="12" t="s">
        <v>64</v>
      </c>
      <c r="J90" s="12" t="s">
        <v>65</v>
      </c>
      <c r="K90" s="12" t="s">
        <v>63</v>
      </c>
      <c r="L90" s="12" t="s">
        <v>67</v>
      </c>
      <c r="M90" s="12" t="s">
        <v>66</v>
      </c>
      <c r="N90" s="12" t="s">
        <v>69</v>
      </c>
      <c r="O90" s="23" t="s">
        <v>68</v>
      </c>
      <c r="P90" s="66"/>
    </row>
    <row r="91" spans="1:16" ht="14.25" customHeight="1" x14ac:dyDescent="0.3">
      <c r="D91" s="37"/>
      <c r="E91" s="5" t="s">
        <v>41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42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43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44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45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46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47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thickBot="1" x14ac:dyDescent="0.35">
      <c r="D98" s="37"/>
      <c r="E98" s="62" t="s">
        <v>48</v>
      </c>
      <c r="F98" s="2">
        <f>SUBTOTAL(109,Szeptember[1. hét])</f>
        <v>0</v>
      </c>
      <c r="G98" s="2">
        <f>SUBTOTAL(109,Szeptember[Túlóra])</f>
        <v>0</v>
      </c>
      <c r="H98" s="2">
        <f>SUBTOTAL(109,Szeptember[2. hét])</f>
        <v>0</v>
      </c>
      <c r="I98" s="2">
        <f>SUBTOTAL(109,Szeptember[[Túlóra ]])</f>
        <v>0</v>
      </c>
      <c r="J98" s="2">
        <f>SUBTOTAL(109,Szeptember[3. hét])</f>
        <v>0</v>
      </c>
      <c r="K98" s="2">
        <f>SUBTOTAL(109,Szeptember[[Túlóra  ]])</f>
        <v>0</v>
      </c>
      <c r="L98" s="2">
        <f>SUBTOTAL(109,Szeptember[4. hét])</f>
        <v>0</v>
      </c>
      <c r="M98" s="2">
        <f>SUBTOTAL(109,Szeptember[[Túlóra   ]])</f>
        <v>0</v>
      </c>
      <c r="N98" s="2">
        <f>SUBTOTAL(109,Szeptember[5. hét])</f>
        <v>0</v>
      </c>
      <c r="O98" s="2">
        <f>SUBTOTAL(109,Szeptember[[Túlóra    ]])</f>
        <v>0</v>
      </c>
      <c r="P98" s="37"/>
    </row>
    <row r="99" spans="1:16" ht="21.95" customHeight="1" x14ac:dyDescent="0.3">
      <c r="A99" s="58" t="s">
        <v>24</v>
      </c>
      <c r="D99" s="42"/>
      <c r="E99" s="10" t="str">
        <f ca="1">TEXT(DATEVALUE(Szeptember[[#Headers],[Szeptember]]&amp;" "&amp;YEAR(TODAY())),"hhh.")&amp;"összesen: Rendes munkaidő"</f>
        <v>szept.összesen: Rendes munkaidő</v>
      </c>
      <c r="F99" s="86">
        <f>SUM(Szeptember[1. hét],Szeptember[2. hét],Szeptember[3. hét],Szeptember[4. hét],Szeptember[5. hét])</f>
        <v>0</v>
      </c>
      <c r="G99" s="77" t="str">
        <f ca="1">TEXT(DATEVALUE(Szeptember[[#Headers],[Szeptember]]&amp;" "&amp;YEAR(TODAY())),"hhh.")&amp;" összesen: Túlóra"</f>
        <v>szept. összesen: Túlóra</v>
      </c>
      <c r="H99" s="77"/>
      <c r="I99" s="87">
        <f>SUM(Szeptember[Túlóra],Szeptember[[Túlóra ]],Szeptember[[Túlóra  ]],Szeptember[[Túlóra   ]],Szeptember[[Túlóra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25</v>
      </c>
      <c r="D100" s="37"/>
      <c r="E100" s="81" t="s">
        <v>74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3"/>
      <c r="P100" s="37"/>
    </row>
    <row r="101" spans="1:16" ht="30" customHeight="1" thickTop="1" thickBot="1" x14ac:dyDescent="0.25">
      <c r="A101" s="58" t="s">
        <v>26</v>
      </c>
      <c r="D101" s="37"/>
      <c r="E101" s="49" t="s">
        <v>57</v>
      </c>
      <c r="F101" s="1" t="s">
        <v>60</v>
      </c>
      <c r="G101" s="12" t="s">
        <v>61</v>
      </c>
      <c r="H101" s="12" t="s">
        <v>62</v>
      </c>
      <c r="I101" s="12" t="s">
        <v>64</v>
      </c>
      <c r="J101" s="12" t="s">
        <v>65</v>
      </c>
      <c r="K101" s="12" t="s">
        <v>63</v>
      </c>
      <c r="L101" s="12" t="s">
        <v>67</v>
      </c>
      <c r="M101" s="12" t="s">
        <v>66</v>
      </c>
      <c r="N101" s="12" t="s">
        <v>69</v>
      </c>
      <c r="O101" s="23" t="s">
        <v>68</v>
      </c>
      <c r="P101" s="37"/>
    </row>
    <row r="102" spans="1:16" ht="14.25" customHeight="1" x14ac:dyDescent="0.3">
      <c r="D102" s="37"/>
      <c r="E102" s="5" t="s">
        <v>41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42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43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44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45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46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47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thickBot="1" x14ac:dyDescent="0.35">
      <c r="D109" s="37"/>
      <c r="E109" s="62" t="s">
        <v>48</v>
      </c>
      <c r="F109" s="2">
        <f>SUBTOTAL(109,Október[1. hét])</f>
        <v>0</v>
      </c>
      <c r="G109" s="2">
        <f>SUBTOTAL(109,Október[Túlóra])</f>
        <v>0</v>
      </c>
      <c r="H109" s="2">
        <f>SUBTOTAL(109,Október[2. hét])</f>
        <v>0</v>
      </c>
      <c r="I109" s="2">
        <f>SUBTOTAL(109,Október[[Túlóra ]])</f>
        <v>0</v>
      </c>
      <c r="J109" s="2">
        <f>SUBTOTAL(109,Október[3. hét])</f>
        <v>0</v>
      </c>
      <c r="K109" s="2">
        <f>SUBTOTAL(109,Október[[Túlóra  ]])</f>
        <v>0</v>
      </c>
      <c r="L109" s="2">
        <f>SUBTOTAL(109,Október[4. hét])</f>
        <v>0</v>
      </c>
      <c r="M109" s="2">
        <f>SUBTOTAL(109,Október[[Túlóra   ]])</f>
        <v>0</v>
      </c>
      <c r="N109" s="2">
        <f>SUBTOTAL(109,Október[5. hét])</f>
        <v>0</v>
      </c>
      <c r="O109" s="2">
        <f>SUBTOTAL(109,Október[[Túlóra    ]])</f>
        <v>0</v>
      </c>
      <c r="P109" s="37"/>
    </row>
    <row r="110" spans="1:16" ht="21.95" customHeight="1" x14ac:dyDescent="0.3">
      <c r="A110" s="58" t="s">
        <v>27</v>
      </c>
      <c r="D110" s="42"/>
      <c r="E110" s="10" t="str">
        <f ca="1">TEXT(DATEVALUE(Október[[#Headers],[Október]]&amp;" "&amp;YEAR(TODAY())),"hhh.")&amp;"összesen: Rendes munkaidő"</f>
        <v>okt.összesen: Rendes munkaidő</v>
      </c>
      <c r="F110" s="86">
        <f>SUM(Október[1. hét],Október[2. hét],Október[3. hét],Október[4. hét],Október[5. hét])</f>
        <v>0</v>
      </c>
      <c r="G110" s="77" t="str">
        <f ca="1">TEXT(DATEVALUE(Október[[#Headers],[Október]]&amp;" "&amp;YEAR(TODAY())),"hhh.")&amp;" összesen: Túlóra"</f>
        <v>okt. összesen: Túlóra</v>
      </c>
      <c r="H110" s="77"/>
      <c r="I110" s="87">
        <f>SUM(Október[Túlóra],Október[[Túlóra ]],Október[[Túlóra  ]],Október[[Túlóra   ]],Október[[Túlóra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0"/>
      <c r="H111" s="70"/>
      <c r="I111" s="70"/>
      <c r="J111" s="70"/>
      <c r="K111" s="70"/>
      <c r="L111" s="70"/>
      <c r="M111" s="70"/>
      <c r="N111" s="70"/>
      <c r="O111" s="70"/>
      <c r="P111" s="37"/>
    </row>
    <row r="112" spans="1:16" s="67" customFormat="1" ht="30" customHeight="1" thickBot="1" x14ac:dyDescent="0.25">
      <c r="A112" s="64" t="s">
        <v>28</v>
      </c>
      <c r="B112" s="65"/>
      <c r="C112" s="65"/>
      <c r="D112" s="66"/>
      <c r="E112" s="49" t="s">
        <v>58</v>
      </c>
      <c r="F112" s="12" t="s">
        <v>60</v>
      </c>
      <c r="G112" s="12" t="s">
        <v>61</v>
      </c>
      <c r="H112" s="12" t="s">
        <v>62</v>
      </c>
      <c r="I112" s="12" t="s">
        <v>64</v>
      </c>
      <c r="J112" s="12" t="s">
        <v>65</v>
      </c>
      <c r="K112" s="12" t="s">
        <v>63</v>
      </c>
      <c r="L112" s="12" t="s">
        <v>67</v>
      </c>
      <c r="M112" s="12" t="s">
        <v>68</v>
      </c>
      <c r="N112" s="12" t="s">
        <v>69</v>
      </c>
      <c r="O112" s="23" t="s">
        <v>70</v>
      </c>
      <c r="P112" s="66"/>
    </row>
    <row r="113" spans="1:16" ht="14.25" customHeight="1" x14ac:dyDescent="0.3">
      <c r="D113" s="37"/>
      <c r="E113" s="5" t="s">
        <v>41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42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43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44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3"/>
      <c r="P116" s="37"/>
    </row>
    <row r="117" spans="1:16" ht="14.25" customHeight="1" x14ac:dyDescent="0.3">
      <c r="D117" s="37"/>
      <c r="E117" s="5" t="s">
        <v>45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46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3"/>
      <c r="P118" s="37"/>
    </row>
    <row r="119" spans="1:16" ht="14.25" customHeight="1" thickBot="1" x14ac:dyDescent="0.35">
      <c r="D119" s="37"/>
      <c r="E119" s="7" t="s">
        <v>47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thickBot="1" x14ac:dyDescent="0.35">
      <c r="D120" s="37"/>
      <c r="E120" s="62" t="s">
        <v>48</v>
      </c>
      <c r="F120" s="2">
        <f>SUBTOTAL(109,November[1. hét])</f>
        <v>0</v>
      </c>
      <c r="G120" s="2">
        <f>SUBTOTAL(109,November[Túlóra])</f>
        <v>0</v>
      </c>
      <c r="H120" s="2">
        <f>SUBTOTAL(109,November[2. hét])</f>
        <v>0</v>
      </c>
      <c r="I120" s="2">
        <f>SUBTOTAL(109,November[[Túlóra ]])</f>
        <v>0</v>
      </c>
      <c r="J120" s="2">
        <f>SUBTOTAL(109,November[3. hét])</f>
        <v>0</v>
      </c>
      <c r="K120" s="2">
        <f>SUBTOTAL(109,November[[Túlóra  ]])</f>
        <v>0</v>
      </c>
      <c r="L120" s="2">
        <f>SUBTOTAL(109,November[4. hét])</f>
        <v>0</v>
      </c>
      <c r="M120" s="2">
        <f>SUBTOTAL(109,November[[Túlóra    ]])</f>
        <v>0</v>
      </c>
      <c r="N120" s="2">
        <f>SUBTOTAL(109,November[5. hét])</f>
        <v>0</v>
      </c>
      <c r="O120" s="2">
        <f>SUBTOTAL(109,November[[Túlóra     ]])</f>
        <v>0</v>
      </c>
      <c r="P120" s="37"/>
    </row>
    <row r="121" spans="1:16" ht="21.95" customHeight="1" x14ac:dyDescent="0.3">
      <c r="A121" s="58" t="s">
        <v>29</v>
      </c>
      <c r="D121" s="42"/>
      <c r="E121" s="10" t="str">
        <f ca="1">TEXT(DATEVALUE(November[[#Headers],[November]]&amp;" "&amp;YEAR(TODAY())),"hhh.")&amp;"összesen: Rendes munkaidő"</f>
        <v>nov.összesen: Rendes munkaidő</v>
      </c>
      <c r="F121" s="86">
        <f>SUM(November[1. hét],November[2. hét],November[3. hét],November[4. hét],November[5. hét])</f>
        <v>0</v>
      </c>
      <c r="G121" s="77" t="str">
        <f ca="1">TEXT(DATEVALUE(November[[#Headers],[November]]&amp;" "&amp;YEAR(TODAY())),"hhh.")&amp;" összesen: Túlóra"</f>
        <v>nov. összesen: Túlóra</v>
      </c>
      <c r="H121" s="77"/>
      <c r="I121" s="87">
        <f>SUM(November[Túlóra],November[[Túlóra ]],November[[Túlóra  ]],November[[Túlóra    ]],November[[Túlóra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0"/>
      <c r="H122" s="70"/>
      <c r="I122" s="70"/>
      <c r="J122" s="70"/>
      <c r="K122" s="70"/>
      <c r="L122" s="70"/>
      <c r="M122" s="70"/>
      <c r="N122" s="70"/>
      <c r="O122" s="70"/>
      <c r="P122" s="37"/>
    </row>
    <row r="123" spans="1:16" s="67" customFormat="1" ht="30" customHeight="1" thickBot="1" x14ac:dyDescent="0.25">
      <c r="A123" s="64" t="s">
        <v>30</v>
      </c>
      <c r="B123" s="65"/>
      <c r="C123" s="65"/>
      <c r="D123" s="68"/>
      <c r="E123" s="49" t="s">
        <v>59</v>
      </c>
      <c r="F123" s="12" t="s">
        <v>60</v>
      </c>
      <c r="G123" s="12" t="s">
        <v>61</v>
      </c>
      <c r="H123" s="12" t="s">
        <v>62</v>
      </c>
      <c r="I123" s="12" t="s">
        <v>64</v>
      </c>
      <c r="J123" s="12" t="s">
        <v>65</v>
      </c>
      <c r="K123" s="12" t="s">
        <v>63</v>
      </c>
      <c r="L123" s="12" t="s">
        <v>67</v>
      </c>
      <c r="M123" s="12" t="s">
        <v>66</v>
      </c>
      <c r="N123" s="12" t="s">
        <v>69</v>
      </c>
      <c r="O123" s="23" t="s">
        <v>68</v>
      </c>
      <c r="P123" s="66"/>
    </row>
    <row r="124" spans="1:16" ht="14.25" customHeight="1" x14ac:dyDescent="0.3">
      <c r="D124" s="42"/>
      <c r="E124" s="5" t="s">
        <v>41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42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43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44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45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46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47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thickBot="1" x14ac:dyDescent="0.35">
      <c r="E131" s="62" t="s">
        <v>48</v>
      </c>
      <c r="F131" s="2">
        <f>SUBTOTAL(109,December[1. hét])</f>
        <v>0</v>
      </c>
      <c r="G131" s="2">
        <f>SUBTOTAL(109,December[Túlóra])</f>
        <v>0</v>
      </c>
      <c r="H131" s="2">
        <f>SUBTOTAL(109,December[2. hét])</f>
        <v>0</v>
      </c>
      <c r="I131" s="2">
        <f>SUBTOTAL(109,December[[Túlóra ]])</f>
        <v>0</v>
      </c>
      <c r="J131" s="2">
        <f>SUBTOTAL(109,December[3. hét])</f>
        <v>0</v>
      </c>
      <c r="K131" s="2">
        <f>SUBTOTAL(109,December[[Túlóra  ]])</f>
        <v>0</v>
      </c>
      <c r="L131" s="2">
        <f>SUBTOTAL(109,December[4. hét])</f>
        <v>0</v>
      </c>
      <c r="M131" s="2">
        <f>SUBTOTAL(109,December[[Túlóra   ]])</f>
        <v>0</v>
      </c>
      <c r="N131" s="2">
        <f>SUBTOTAL(109,December[5. hét])</f>
        <v>0</v>
      </c>
      <c r="O131" s="2">
        <f>SUBTOTAL(109,December[[Túlóra    ]])</f>
        <v>0</v>
      </c>
    </row>
    <row r="132" spans="1:15" ht="21.95" customHeight="1" x14ac:dyDescent="0.3">
      <c r="A132" s="58" t="s">
        <v>31</v>
      </c>
      <c r="E132" s="10" t="str">
        <f ca="1">TEXT(DATEVALUE(December[[#Headers],[December]]&amp;" "&amp;YEAR(TODAY())),"hhh.")&amp;"összesen: Rendes munkaidő"</f>
        <v>dec.összesen: Rendes munkaidő</v>
      </c>
      <c r="F132" s="86">
        <f>SUM(December[1. hét],December[2. hét],December[3. hét],December[4. hét],December[5. hét])</f>
        <v>0</v>
      </c>
      <c r="G132" s="77" t="str">
        <f ca="1">TEXT(DATEVALUE(December[[#Headers],[December]]&amp;" "&amp;YEAR(TODAY())),"hhh.")&amp;" összesen: Túlóra"</f>
        <v>dec. összesen: Túlóra</v>
      </c>
      <c r="H132" s="77"/>
      <c r="I132" s="87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0"/>
      <c r="H133" s="70"/>
      <c r="I133" s="70"/>
      <c r="J133" s="70"/>
      <c r="K133" s="70"/>
      <c r="L133" s="70"/>
      <c r="M133" s="70"/>
      <c r="N133" s="70"/>
      <c r="O133" s="70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KEZDÉS</vt:lpstr>
      <vt:lpstr>ÉVES MUNKAIDŐ-NYILVÁNTARTÁS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2018-09-19T03:37:07Z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