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slicers/slicer2.xml" ContentType="application/vnd.ms-excel.slicer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4"/>
  <workbookPr/>
  <mc:AlternateContent xmlns:mc="http://schemas.openxmlformats.org/markup-compatibility/2006">
    <mc:Choice Requires="x15">
      <x15ac:absPath xmlns:x15ac="http://schemas.microsoft.com/office/spreadsheetml/2010/11/ac" url="C:\Users\admin\Desktop\Új mappa\"/>
    </mc:Choice>
  </mc:AlternateContent>
  <bookViews>
    <workbookView xWindow="-120" yWindow="-120" windowWidth="28710" windowHeight="16110" tabRatio="695" xr2:uid="{00000000-000D-0000-FFFF-FFFF00000000}"/>
  </bookViews>
  <sheets>
    <sheet name="IDEI KÖLTSÉGVETÉS ÖSSZEGZÉSE" sheetId="1" r:id="rId1"/>
    <sheet name="HAVI KIADÁSOK ÖSSZEGZÉSE" sheetId="2" r:id="rId2"/>
    <sheet name="TÉTELES KIADÁSOK" sheetId="3" r:id="rId3"/>
    <sheet name="JÓTÉKONYSÁG ÉS TÁMOGATÁSOK" sheetId="4" r:id="rId4"/>
  </sheets>
  <definedNames>
    <definedName name="_ÉV">'IDEI KÖLTSÉGVETÉS ÖSSZEGZÉSE'!$G$2</definedName>
    <definedName name="Cím1">TárgyévTáblázat[[#Headers],[Főkönyvi kód]]</definedName>
    <definedName name="Cím2">HaviKiadásokÖsszegzése[[#Headers],[Főkönyvi kód]]</definedName>
    <definedName name="Cím3">TételesKiadások[[#Headers],[Főkönyvi kód]]</definedName>
    <definedName name="Cím4">Egyéb[[#Headers],[Főkönyvi kód]]</definedName>
    <definedName name="_xlnm.Print_Titles" localSheetId="1">'HAVI KIADÁSOK ÖSSZEGZÉSE'!$5:$5</definedName>
    <definedName name="_xlnm.Print_Titles" localSheetId="0">'IDEI KÖLTSÉGVETÉS ÖSSZEGZÉSE'!$4:$4</definedName>
    <definedName name="_xlnm.Print_Titles" localSheetId="3">'JÓTÉKONYSÁG ÉS TÁMOGATÁSOK'!$4:$4</definedName>
    <definedName name="_xlnm.Print_Titles" localSheetId="2">'TÉTELES KIADÁSOK'!$4:$4</definedName>
    <definedName name="Sorcímrégió1..G2">'IDEI KÖLTSÉGVETÉS ÖSSZEGZÉSE'!$F$2</definedName>
    <definedName name="Szeletelő_Kedvezményezett">#N/A</definedName>
    <definedName name="Szeletelő_Kedvezményezett1">#N/A</definedName>
    <definedName name="Szeletelő_Kérelmező">#N/A</definedName>
    <definedName name="Szeletelő_Kérelmező1">#N/A</definedName>
    <definedName name="Szeletelő_Számla_jogcíme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  <x14:slicerCache r:id="rId6"/>
        <x14:slicerCache r:id="rId7"/>
        <x14:slicerCache r:id="rId8"/>
        <x14:slicerCache r:id="rId9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D3" i="2" l="1"/>
  <c r="N3" i="2"/>
  <c r="O3" i="2"/>
  <c r="L3" i="2"/>
  <c r="M3" i="2"/>
  <c r="J3" i="2"/>
  <c r="K3" i="2"/>
  <c r="H3" i="2"/>
  <c r="I3" i="2"/>
  <c r="F3" i="2"/>
  <c r="G3" i="2"/>
  <c r="E3" i="2"/>
  <c r="E17" i="1"/>
  <c r="D9" i="2" l="1"/>
  <c r="D13" i="2"/>
  <c r="D17" i="2"/>
  <c r="D10" i="2"/>
  <c r="D14" i="2"/>
  <c r="L4" i="2"/>
  <c r="L6" i="2" s="1"/>
  <c r="O4" i="2"/>
  <c r="O6" i="2" s="1"/>
  <c r="J4" i="2"/>
  <c r="J6" i="2" s="1"/>
  <c r="G4" i="2"/>
  <c r="G7" i="2" s="1"/>
  <c r="F4" i="2"/>
  <c r="F6" i="2" s="1"/>
  <c r="D4" i="2"/>
  <c r="D6" i="2" s="1"/>
  <c r="K4" i="2"/>
  <c r="K6" i="2" s="1"/>
  <c r="E4" i="2"/>
  <c r="E7" i="2" s="1"/>
  <c r="M4" i="2"/>
  <c r="M6" i="2" s="1"/>
  <c r="N4" i="2"/>
  <c r="N6" i="2" s="1"/>
  <c r="I4" i="2"/>
  <c r="I6" i="2" s="1"/>
  <c r="H4" i="2"/>
  <c r="H6" i="2" s="1"/>
  <c r="D16" i="2" l="1"/>
  <c r="D12" i="2"/>
  <c r="D8" i="2"/>
  <c r="D15" i="2"/>
  <c r="D11" i="2"/>
  <c r="D7" i="2"/>
  <c r="O14" i="2"/>
  <c r="O10" i="2"/>
  <c r="O17" i="2"/>
  <c r="O13" i="2"/>
  <c r="O9" i="2"/>
  <c r="M16" i="2"/>
  <c r="M14" i="2"/>
  <c r="M8" i="2"/>
  <c r="M15" i="2"/>
  <c r="M11" i="2"/>
  <c r="M7" i="2"/>
  <c r="K16" i="2"/>
  <c r="K10" i="2"/>
  <c r="K17" i="2"/>
  <c r="K13" i="2"/>
  <c r="K9" i="2"/>
  <c r="I16" i="2"/>
  <c r="I14" i="2"/>
  <c r="I8" i="2"/>
  <c r="I15" i="2"/>
  <c r="I11" i="2"/>
  <c r="I7" i="2"/>
  <c r="G16" i="2"/>
  <c r="G10" i="2"/>
  <c r="G17" i="2"/>
  <c r="G13" i="2"/>
  <c r="G9" i="2"/>
  <c r="N17" i="2"/>
  <c r="N15" i="2"/>
  <c r="N9" i="2"/>
  <c r="N16" i="2"/>
  <c r="N12" i="2"/>
  <c r="N8" i="2"/>
  <c r="L15" i="2"/>
  <c r="L13" i="2"/>
  <c r="L7" i="2"/>
  <c r="L14" i="2"/>
  <c r="L10" i="2"/>
  <c r="J17" i="2"/>
  <c r="J15" i="2"/>
  <c r="J9" i="2"/>
  <c r="J16" i="2"/>
  <c r="J12" i="2"/>
  <c r="J8" i="2"/>
  <c r="H17" i="2"/>
  <c r="H11" i="2"/>
  <c r="H7" i="2"/>
  <c r="H14" i="2"/>
  <c r="H10" i="2"/>
  <c r="F17" i="2"/>
  <c r="F15" i="2"/>
  <c r="F9" i="2"/>
  <c r="F16" i="2"/>
  <c r="F12" i="2"/>
  <c r="F8" i="2"/>
  <c r="E12" i="2"/>
  <c r="E10" i="2"/>
  <c r="E17" i="2"/>
  <c r="E13" i="2"/>
  <c r="E9" i="2"/>
  <c r="O16" i="2"/>
  <c r="O12" i="2"/>
  <c r="O8" i="2"/>
  <c r="O15" i="2"/>
  <c r="O11" i="2"/>
  <c r="O7" i="2"/>
  <c r="M12" i="2"/>
  <c r="M10" i="2"/>
  <c r="M17" i="2"/>
  <c r="M13" i="2"/>
  <c r="M9" i="2"/>
  <c r="K14" i="2"/>
  <c r="K12" i="2"/>
  <c r="K8" i="2"/>
  <c r="K15" i="2"/>
  <c r="K11" i="2"/>
  <c r="K7" i="2"/>
  <c r="I12" i="2"/>
  <c r="I10" i="2"/>
  <c r="I17" i="2"/>
  <c r="I13" i="2"/>
  <c r="I9" i="2"/>
  <c r="G14" i="2"/>
  <c r="G12" i="2"/>
  <c r="G8" i="2"/>
  <c r="G15" i="2"/>
  <c r="G11" i="2"/>
  <c r="N13" i="2"/>
  <c r="N11" i="2"/>
  <c r="N7" i="2"/>
  <c r="N14" i="2"/>
  <c r="N10" i="2"/>
  <c r="L17" i="2"/>
  <c r="L11" i="2"/>
  <c r="L9" i="2"/>
  <c r="L16" i="2"/>
  <c r="L12" i="2"/>
  <c r="L8" i="2"/>
  <c r="J13" i="2"/>
  <c r="J11" i="2"/>
  <c r="J7" i="2"/>
  <c r="J14" i="2"/>
  <c r="J10" i="2"/>
  <c r="H15" i="2"/>
  <c r="H13" i="2"/>
  <c r="H9" i="2"/>
  <c r="H16" i="2"/>
  <c r="H12" i="2"/>
  <c r="H8" i="2"/>
  <c r="F13" i="2"/>
  <c r="F11" i="2"/>
  <c r="F7" i="2"/>
  <c r="F14" i="2"/>
  <c r="F10" i="2"/>
  <c r="E16" i="2"/>
  <c r="E14" i="2"/>
  <c r="E8" i="2"/>
  <c r="E15" i="2"/>
  <c r="E11" i="2"/>
  <c r="G6" i="2"/>
  <c r="E6" i="2"/>
  <c r="L18" i="2"/>
  <c r="O18" i="2" l="1"/>
  <c r="J18" i="2"/>
  <c r="F18" i="2"/>
  <c r="G18" i="2"/>
  <c r="D18" i="2"/>
  <c r="K18" i="2"/>
  <c r="P6" i="2"/>
  <c r="D5" i="1" s="1"/>
  <c r="P14" i="2"/>
  <c r="D13" i="1" s="1"/>
  <c r="F13" i="1" s="1"/>
  <c r="G13" i="1" s="1"/>
  <c r="P7" i="2"/>
  <c r="D6" i="1" s="1"/>
  <c r="F6" i="1" s="1"/>
  <c r="G6" i="1" s="1"/>
  <c r="P12" i="2"/>
  <c r="D11" i="1" s="1"/>
  <c r="F11" i="1" s="1"/>
  <c r="G11" i="1" s="1"/>
  <c r="N18" i="2"/>
  <c r="P9" i="2"/>
  <c r="D8" i="1" s="1"/>
  <c r="E18" i="2"/>
  <c r="M18" i="2"/>
  <c r="P8" i="2"/>
  <c r="D7" i="1" s="1"/>
  <c r="F7" i="1" s="1"/>
  <c r="G7" i="1" s="1"/>
  <c r="P17" i="2"/>
  <c r="D16" i="1" s="1"/>
  <c r="F16" i="1" s="1"/>
  <c r="G16" i="1" s="1"/>
  <c r="P10" i="2"/>
  <c r="D9" i="1" s="1"/>
  <c r="F9" i="1" s="1"/>
  <c r="G9" i="1" s="1"/>
  <c r="P15" i="2"/>
  <c r="D14" i="1" s="1"/>
  <c r="F14" i="1" s="1"/>
  <c r="G14" i="1" s="1"/>
  <c r="H18" i="2"/>
  <c r="P13" i="2"/>
  <c r="D12" i="1" s="1"/>
  <c r="F12" i="1" s="1"/>
  <c r="G12" i="1" s="1"/>
  <c r="I18" i="2"/>
  <c r="P16" i="2"/>
  <c r="D15" i="1" s="1"/>
  <c r="F15" i="1" s="1"/>
  <c r="G15" i="1" s="1"/>
  <c r="P11" i="2"/>
  <c r="D10" i="1" s="1"/>
  <c r="F10" i="1" s="1"/>
  <c r="G10" i="1" s="1"/>
  <c r="F8" i="1"/>
  <c r="G8" i="1" s="1"/>
  <c r="P18" i="2" l="1"/>
  <c r="F5" i="1"/>
  <c r="D17" i="1"/>
  <c r="G5" i="1" l="1"/>
  <c r="F17" i="1"/>
  <c r="G17" i="1" s="1"/>
</calcChain>
</file>

<file path=xl/sharedStrings.xml><?xml version="1.0" encoding="utf-8"?>
<sst xmlns="http://schemas.openxmlformats.org/spreadsheetml/2006/main" count="112" uniqueCount="72">
  <si>
    <t>HAVI KIADÁSOK ÖSSZEGZÉSE</t>
  </si>
  <si>
    <t>TÉNYLEGES ÉS IDEI KÖLTSÉGVETÉS</t>
  </si>
  <si>
    <t>Főkönyvi kód</t>
  </si>
  <si>
    <t>Számla jogcíme</t>
  </si>
  <si>
    <t>Hirdetés</t>
  </si>
  <si>
    <t>Irodai eszközök</t>
  </si>
  <si>
    <t>Nyomtatók</t>
  </si>
  <si>
    <t>Kiszolgálók költségei</t>
  </si>
  <si>
    <t>Kellékek</t>
  </si>
  <si>
    <t>Ügyfélprogramok költségei</t>
  </si>
  <si>
    <t>Számítógépek</t>
  </si>
  <si>
    <t>Egészségügy</t>
  </si>
  <si>
    <t>Építési költségek</t>
  </si>
  <si>
    <t>Marketing</t>
  </si>
  <si>
    <t>Jótékonyság</t>
  </si>
  <si>
    <t>Támogatások</t>
  </si>
  <si>
    <t>Tényleges</t>
  </si>
  <si>
    <t>Költségvetés</t>
  </si>
  <si>
    <t>év</t>
  </si>
  <si>
    <t>Fennmaradó Ft</t>
  </si>
  <si>
    <t>Fennmaradó %</t>
  </si>
  <si>
    <t>IDEI KÖLTSÉGVETÉS ÖSSZEGZÉSE</t>
  </si>
  <si>
    <t>Ebben a cellában szerepel az adatokat a számla jogcíme szerint szűrő szeletelő.</t>
  </si>
  <si>
    <t>TÉTELES KIADÁSOK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</si>
  <si>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</si>
  <si>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</si>
  <si>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</si>
  <si>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</si>
  <si>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</si>
  <si>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</si>
  <si>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</si>
  <si>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</si>
  <si>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</si>
  <si>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</si>
  <si>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</si>
  <si>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</si>
  <si>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</t>
  </si>
  <si>
    <t>Ebben a cellában található az adatokat a kérelmező szerint szűrő szeletelő, a jobbra lévő cellában pedig az adatokat a kedvezményezett szerint szűrő szeletelő.</t>
  </si>
  <si>
    <t>JÓTÉKONYSÁG ÉS TÁMOGATÁSOK</t>
  </si>
  <si>
    <t>Számla dátuma</t>
  </si>
  <si>
    <t>Dátum</t>
  </si>
  <si>
    <t>Számla száma</t>
  </si>
  <si>
    <t>Kérelmező</t>
  </si>
  <si>
    <t>Balla Bálint</t>
  </si>
  <si>
    <t>Rácz László</t>
  </si>
  <si>
    <t>Csekk összege</t>
  </si>
  <si>
    <t>Ebben a cellában szerepel az adatokat a kedvezményezett szerint szűrő szeletelő.</t>
  </si>
  <si>
    <t>Kedvezményezett</t>
  </si>
  <si>
    <t xml:space="preserve">Consolidated Messenger </t>
  </si>
  <si>
    <t xml:space="preserve">A. Datum Corporation </t>
  </si>
  <si>
    <t>Csekk felhasználása</t>
  </si>
  <si>
    <t>Levelezőprogram</t>
  </si>
  <si>
    <t>2 asztali számítógép</t>
  </si>
  <si>
    <t>Terjesztés módja</t>
  </si>
  <si>
    <t>Levél</t>
  </si>
  <si>
    <t>Hitel</t>
  </si>
  <si>
    <t>Iktatás dátuma</t>
  </si>
  <si>
    <t>A csekk-kérelem indításának dátuma</t>
  </si>
  <si>
    <t>Faragó Szilvia</t>
  </si>
  <si>
    <t>Előző évi hozzájárulás</t>
  </si>
  <si>
    <t xml:space="preserve">Képzőművészeti iskola </t>
  </si>
  <si>
    <t xml:space="preserve">Wingtip Toys </t>
  </si>
  <si>
    <t>Felhasználás</t>
  </si>
  <si>
    <t>Ösztöndíjak</t>
  </si>
  <si>
    <t>Közösség</t>
  </si>
  <si>
    <t>Aláíró</t>
  </si>
  <si>
    <t>Takács Margit</t>
  </si>
  <si>
    <t>Gulyás Katalin</t>
  </si>
  <si>
    <t>Kategória</t>
  </si>
  <si>
    <t>Művészetek</t>
  </si>
  <si>
    <t>Csekk</t>
  </si>
  <si>
    <t>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</si>
</sst>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#,##0.00\ &quot;Ft&quot;;\-#,##0.00\ &quot;Ft&quot;"/>
    <numFmt numFmtId="164" formatCode="#,##0_ ;\-#,##0\ "/>
    <numFmt numFmtId="166" formatCode="yyyy/\ m/\ d\.;@"/>
  </numFmts>
  <fonts count="7" x14ac:knownFonts="1">
    <font>
      <sz val="11"/>
      <color theme="1" tint="-0.24994659260841701"/>
      <name val="Times New Roman"/>
      <family val="2"/>
      <scheme val="minor"/>
    </font>
    <font>
      <sz val="11"/>
      <color theme="0"/>
      <name val="Times New Roman"/>
      <family val="2"/>
      <scheme val="minor"/>
    </font>
    <font>
      <sz val="18"/>
      <color theme="1" tint="-0.24994659260841701"/>
      <name val="Century Gothic"/>
      <family val="2"/>
      <scheme val="major"/>
    </font>
    <font>
      <sz val="14"/>
      <color theme="1" tint="-0.24994659260841701"/>
      <name val="Century Gothic"/>
      <family val="2"/>
      <scheme val="major"/>
    </font>
    <font>
      <u/>
      <sz val="11"/>
      <color theme="10"/>
      <name val="Times New Roman"/>
      <family val="2"/>
      <scheme val="minor"/>
    </font>
    <font>
      <u/>
      <sz val="11"/>
      <color theme="0"/>
      <name val="Times New Roman"/>
      <family val="2"/>
      <scheme val="minor"/>
    </font>
    <font>
      <sz val="11"/>
      <color theme="1" tint="-0.24994659260841701"/>
      <name val="Times New Roman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/>
      <right/>
      <top style="thick">
        <color theme="6"/>
      </top>
      <bottom/>
      <diagonal/>
    </border>
    <border>
      <left/>
      <right/>
      <top style="thick">
        <color theme="7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/>
      <top/>
      <bottom style="thick">
        <color theme="6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5" tint="-0.499984740745262"/>
      </bottom>
      <diagonal/>
    </border>
  </borders>
  <cellStyleXfs count="10">
    <xf numFmtId="0" fontId="0" fillId="0" borderId="0">
      <alignment vertical="center" wrapText="1"/>
    </xf>
    <xf numFmtId="0" fontId="2" fillId="0" borderId="1" applyNumberFormat="0" applyFill="0" applyAlignment="0" applyProtection="0"/>
    <xf numFmtId="0" fontId="2" fillId="0" borderId="7" applyNumberFormat="0" applyFill="0" applyAlignment="0" applyProtection="0"/>
    <xf numFmtId="0" fontId="2" fillId="0" borderId="5" applyNumberFormat="0" applyFill="0" applyAlignment="0" applyProtection="0"/>
    <xf numFmtId="0" fontId="2" fillId="0" borderId="6" applyNumberFormat="0" applyFill="0" applyAlignment="0" applyProtection="0"/>
    <xf numFmtId="0" fontId="4" fillId="0" borderId="0" applyNumberFormat="0" applyFill="0" applyBorder="0" applyAlignment="0" applyProtection="0">
      <alignment vertical="center" wrapText="1"/>
    </xf>
    <xf numFmtId="164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66" fontId="6" fillId="0" borderId="0">
      <alignment horizontal="right" vertical="center" wrapText="1"/>
    </xf>
  </cellStyleXfs>
  <cellXfs count="29">
    <xf numFmtId="0" fontId="0" fillId="0" borderId="0" xfId="0">
      <alignment vertical="center" wrapText="1"/>
    </xf>
    <xf numFmtId="14" fontId="1" fillId="0" borderId="0" xfId="0" applyNumberFormat="1" applyFont="1">
      <alignment vertical="center" wrapText="1"/>
    </xf>
    <xf numFmtId="0" fontId="3" fillId="0" borderId="1" xfId="1" applyFont="1" applyAlignment="1">
      <alignment horizontal="right" vertical="center"/>
    </xf>
    <xf numFmtId="0" fontId="2" fillId="0" borderId="1" xfId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5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left" vertical="center"/>
    </xf>
    <xf numFmtId="10" fontId="0" fillId="0" borderId="0" xfId="0" applyNumberFormat="1" applyFont="1" applyFill="1" applyBorder="1">
      <alignment vertical="center" wrapText="1"/>
    </xf>
    <xf numFmtId="0" fontId="0" fillId="0" borderId="0" xfId="0" applyFont="1" applyFill="1" applyBorder="1" applyAlignment="1">
      <alignment vertical="center" wrapText="1"/>
    </xf>
    <xf numFmtId="7" fontId="0" fillId="0" borderId="0" xfId="7" applyFont="1" applyFill="1" applyBorder="1" applyAlignment="1">
      <alignment vertical="center" wrapText="1"/>
    </xf>
    <xf numFmtId="10" fontId="0" fillId="0" borderId="0" xfId="8" applyFont="1" applyFill="1" applyBorder="1" applyAlignment="1">
      <alignment vertical="center" wrapText="1"/>
    </xf>
    <xf numFmtId="164" fontId="0" fillId="0" borderId="0" xfId="6" applyFont="1" applyFill="1" applyBorder="1" applyAlignment="1">
      <alignment horizontal="left" vertical="center"/>
    </xf>
    <xf numFmtId="166" fontId="6" fillId="0" borderId="0" xfId="9">
      <alignment horizontal="right" vertical="center" wrapText="1"/>
    </xf>
    <xf numFmtId="164" fontId="0" fillId="0" borderId="0" xfId="6" applyFont="1" applyFill="1" applyBorder="1" applyAlignment="1">
      <alignment vertical="center" wrapText="1"/>
    </xf>
    <xf numFmtId="166" fontId="0" fillId="0" borderId="0" xfId="9" applyFo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7" fontId="0" fillId="0" borderId="0" xfId="7" applyFont="1" applyAlignment="1">
      <alignment vertical="center" wrapText="1"/>
    </xf>
    <xf numFmtId="7" fontId="0" fillId="0" borderId="0" xfId="7" applyFont="1" applyBorder="1" applyAlignment="1">
      <alignment vertical="center" wrapText="1"/>
    </xf>
    <xf numFmtId="7" fontId="0" fillId="0" borderId="0" xfId="0" applyNumberFormat="1" applyFont="1" applyFill="1" applyBorder="1">
      <alignment vertical="center" wrapText="1"/>
    </xf>
    <xf numFmtId="164" fontId="0" fillId="0" borderId="0" xfId="6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>
      <alignment vertical="center" wrapText="1"/>
    </xf>
    <xf numFmtId="0" fontId="2" fillId="0" borderId="1" xfId="1" applyAlignment="1">
      <alignment horizontal="left"/>
    </xf>
    <xf numFmtId="0" fontId="2" fillId="0" borderId="7" xfId="2"/>
    <xf numFmtId="0" fontId="0" fillId="0" borderId="2" xfId="0" applyBorder="1" applyAlignment="1">
      <alignment horizontal="center" vertical="center" wrapText="1"/>
    </xf>
    <xf numFmtId="0" fontId="2" fillId="0" borderId="5" xfId="3" applyAlignment="1">
      <alignment vertical="top"/>
    </xf>
    <xf numFmtId="0" fontId="0" fillId="0" borderId="3" xfId="0" applyBorder="1" applyAlignment="1">
      <alignment horizontal="center" vertical="center" wrapText="1"/>
    </xf>
    <xf numFmtId="0" fontId="2" fillId="0" borderId="6" xfId="4" applyAlignment="1"/>
  </cellXfs>
  <cellStyles count="10">
    <cellStyle name="Címsor 1" xfId="1" builtinId="16" customBuiltin="1"/>
    <cellStyle name="Címsor 2" xfId="2" builtinId="17" customBuiltin="1"/>
    <cellStyle name="Címsor 3" xfId="3" builtinId="18" customBuiltin="1"/>
    <cellStyle name="Címsor 4" xfId="4" builtinId="19" customBuiltin="1"/>
    <cellStyle name="Dátum" xfId="9" xr:uid="{00000000-0005-0000-0000-000002000000}"/>
    <cellStyle name="Ezres" xfId="6" builtinId="3" customBuiltin="1"/>
    <cellStyle name="Hivatkozás" xfId="5" builtinId="8"/>
    <cellStyle name="Normál" xfId="0" builtinId="0" customBuiltin="1"/>
    <cellStyle name="Pénznem [0]" xfId="7" builtinId="7" customBuiltin="1"/>
    <cellStyle name="Százalék" xfId="8" builtinId="5" customBuiltin="1"/>
  </cellStyles>
  <dxfs count="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Ft&quot;;\-#,##0.00\ &quot;Ft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Ft&quot;;\-#,##0.00\ &quot;Ft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Ft&quot;;\-#,##0.00\ &quot;Ft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Ft&quot;;\-#,##0.00\ &quot;Ft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Ft&quot;;\-#,##0.00\ &quot;Ft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Ft&quot;;\-#,##0.00\ &quot;Ft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Ft&quot;;\-#,##0.00\ &quot;Ft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Ft&quot;;\-#,##0.00\ &quot;Ft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Ft&quot;;\-#,##0.00\ &quot;Ft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Ft&quot;;\-#,##0.00\ &quot;Ft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Ft&quot;;\-#,##0.00\ &quot;Ft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Ft&quot;;\-#,##0.00\ &quot;Ft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Ft&quot;;\-#,##0.00\ &quot;Ft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Ft&quot;;\-#,##0.00\ &quot;Ft&quot;"/>
    </dxf>
    <dxf>
      <numFmt numFmtId="11" formatCode="#,##0.00\ &quot;Ft&quot;;\-#,##0.00\ &quot;Ft&quot;"/>
    </dxf>
    <dxf>
      <numFmt numFmtId="11" formatCode="#,##0.00\ &quot;Ft&quot;;\-#,##0.0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11" formatCode="#,##0.00\ &quot;Ft&quot;;\-#,##0.00\ &quot;Ft&quot;"/>
    </dxf>
    <dxf>
      <numFmt numFmtId="11" formatCode="#,##0.00\ &quot;Ft&quot;;\-#,##0.00\ &quot;Ft&quot;"/>
    </dxf>
    <dxf>
      <numFmt numFmtId="11" formatCode="#,##0.00\ &quot;Ft&quot;;\-#,##0.00\ &quot;Ft&quot;"/>
    </dxf>
    <dxf>
      <numFmt numFmtId="11" formatCode="#,##0.00\ &quot;Ft&quot;;\-#,##0.00\ &quot;Ft&quot;"/>
    </dxf>
    <dxf>
      <numFmt numFmtId="11" formatCode="#,##0.00\ &quot;Ft&quot;;\-#,##0.00\ &quot;Ft&quot;"/>
    </dxf>
    <dxf>
      <numFmt numFmtId="11" formatCode="#,##0.00\ &quot;Ft&quot;;\-#,##0.00\ &quot;Ft&quot;"/>
    </dxf>
    <dxf>
      <numFmt numFmtId="11" formatCode="#,##0.00\ &quot;Ft&quot;;\-#,##0.00\ &quot;Ft&quot;"/>
    </dxf>
    <dxf>
      <numFmt numFmtId="11" formatCode="#,##0.00\ &quot;Ft&quot;;\-#,##0.00\ &quot;Ft&quot;"/>
    </dxf>
    <dxf>
      <numFmt numFmtId="11" formatCode="#,##0.00\ &quot;Ft&quot;;\-#,##0.00\ &quot;Ft&quot;"/>
    </dxf>
    <dxf>
      <numFmt numFmtId="11" formatCode="#,##0.00\ &quot;Ft&quot;;\-#,##0.00\ &quot;Ft&quot;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Ft&quot;;\-#,##0.00\ &quot;Ft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Ft&quot;;\-#,##0.00\ &quot;Ft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Ft&quot;;\-#,##0.00\ &quot;Ft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_ ;\-#,##0\ 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  <dxf>
      <font>
        <b/>
        <color theme="1"/>
      </font>
      <border>
        <bottom style="thin">
          <color theme="7" tint="-0.499984740745262"/>
        </bottom>
        <vertical/>
        <horizontal/>
      </border>
    </dxf>
    <dxf>
      <font>
        <color theme="1"/>
      </font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color theme="1"/>
      </font>
      <border>
        <bottom style="thin">
          <color theme="6" tint="-0.499984740745262"/>
        </bottom>
        <vertical/>
        <horizontal/>
      </border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color theme="1"/>
      </font>
      <border>
        <bottom style="thin">
          <color theme="5" tint="-0.499984740745262"/>
        </bottom>
        <vertical/>
        <horizontal/>
      </border>
    </dxf>
    <dxf>
      <font>
        <sz val="11"/>
        <color theme="1"/>
      </font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border>
        <top style="thin">
          <color theme="9"/>
        </top>
      </border>
    </dxf>
    <dxf>
      <border>
        <top style="thin">
          <color theme="9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>
        <left style="thin">
          <color theme="5"/>
        </left>
      </border>
    </dxf>
    <dxf>
      <fill>
        <patternFill patternType="none">
          <bgColor auto="1"/>
        </patternFill>
      </fill>
      <border>
        <left style="thin">
          <color theme="5"/>
        </left>
      </border>
    </dxf>
    <dxf>
      <border>
        <top style="thin">
          <color theme="5"/>
        </top>
      </border>
    </dxf>
    <dxf>
      <fill>
        <patternFill>
          <bgColor theme="5" tint="0.79998168889431442"/>
        </patternFill>
      </fill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 tint="-0.499984740745262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</dxfs>
  <tableStyles count="8" defaultTableStyle="TableStyleMedium2" defaultPivotStyle="PivotStyleLight16">
    <tableStyle name="Havi kiadások összegzése" pivot="0" count="9" xr9:uid="{00000000-0011-0000-FFFF-FFFF02000000}">
      <tableStyleElement type="wholeTable" dxfId="92"/>
      <tableStyleElement type="headerRow" dxfId="91"/>
      <tableStyleElement type="totalRow" dxfId="90"/>
      <tableStyleElement type="firstColumn" dxfId="89"/>
      <tableStyleElement type="lastColumn" dxfId="88"/>
      <tableStyleElement type="firstRowStripe" dxfId="87"/>
      <tableStyleElement type="secondRowStripe" dxfId="86"/>
      <tableStyleElement type="firstColumnStripe" dxfId="85"/>
      <tableStyleElement type="secondColumnStripe" dxfId="84"/>
    </tableStyle>
    <tableStyle name="Idei költségvetés összegzése" pivot="0" count="9" xr9:uid="{00000000-0011-0000-FFFF-FFFF07000000}">
      <tableStyleElement type="wholeTable" dxfId="83"/>
      <tableStyleElement type="headerRow" dxfId="82"/>
      <tableStyleElement type="totalRow" dxfId="81"/>
      <tableStyleElement type="firstColumn" dxfId="80"/>
      <tableStyleElement type="lastColumn" dxfId="79"/>
      <tableStyleElement type="firstRowStripe" dxfId="78"/>
      <tableStyleElement type="secondRowStripe" dxfId="77"/>
      <tableStyleElement type="firstColumnStripe" dxfId="76"/>
      <tableStyleElement type="secondColumnStripe" dxfId="75"/>
    </tableStyle>
    <tableStyle name="Jótékonyság és támogatások" pivot="0" count="7" xr9:uid="{00000000-0011-0000-FFFF-FFFF00000000}">
      <tableStyleElement type="wholeTable" dxfId="74"/>
      <tableStyleElement type="headerRow" dxfId="73"/>
      <tableStyleElement type="totalRow" dxfId="72"/>
      <tableStyleElement type="firstColumn" dxfId="71"/>
      <tableStyleElement type="lastColumn" dxfId="70"/>
      <tableStyleElement type="firstRowStripe" dxfId="69"/>
      <tableStyleElement type="firstColumnStripe" dxfId="68"/>
    </tableStyle>
    <tableStyle name="Szeletelő Havi kiadások összegzése" pivot="0" table="0" count="10" xr9:uid="{00000000-0011-0000-FFFF-FFFF05000000}">
      <tableStyleElement type="wholeTable" dxfId="67"/>
      <tableStyleElement type="headerRow" dxfId="66"/>
    </tableStyle>
    <tableStyle name="Szeletelő Jótékonyság és támogatások" pivot="0" table="0" count="10" xr9:uid="{00000000-0011-0000-FFFF-FFFF03000000}">
      <tableStyleElement type="wholeTable" dxfId="65"/>
      <tableStyleElement type="headerRow" dxfId="64"/>
    </tableStyle>
    <tableStyle name="Szeletelő Tételes kiadások" pivot="0" table="0" count="10" xr9:uid="{00000000-0011-0000-FFFF-FFFF04000000}">
      <tableStyleElement type="wholeTable" dxfId="63"/>
      <tableStyleElement type="headerRow" dxfId="62"/>
    </tableStyle>
    <tableStyle name="SzeletelőstílusSötét4 2" pivot="0" table="0" count="10" xr9:uid="{00000000-0011-0000-FFFF-FFFF06000000}">
      <tableStyleElement type="wholeTable" dxfId="61"/>
      <tableStyleElement type="headerRow" dxfId="60"/>
    </tableStyle>
    <tableStyle name="Tételes kiadások" pivot="0" count="7" xr9:uid="{00000000-0011-0000-FFFF-FFFF01000000}">
      <tableStyleElement type="wholeTable" dxfId="59"/>
      <tableStyleElement type="headerRow" dxfId="58"/>
      <tableStyleElement type="totalRow" dxfId="57"/>
      <tableStyleElement type="firstColumn" dxfId="56"/>
      <tableStyleElement type="lastColumn" dxfId="55"/>
      <tableStyleElement type="firstRowStripe" dxfId="54"/>
      <tableStyleElement type="firstColumnStripe" dxfId="53"/>
    </tableStyle>
  </tableStyles>
  <extLst>
    <ext xmlns:x14="http://schemas.microsoft.com/office/spreadsheetml/2009/9/main" uri="{46F421CA-312F-682f-3DD2-61675219B42D}">
      <x14:dxfs count="32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7" tint="-0.249977111117893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theme="7" tint="0.59999389629810485"/>
            </left>
            <right style="thin">
              <color theme="7" tint="0.59999389629810485"/>
            </right>
            <top style="thin">
              <color theme="7" tint="0.59999389629810485"/>
            </top>
            <bottom style="thin">
              <color theme="7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7"/>
              <bgColor theme="7" tint="-0.499984740745262"/>
            </patternFill>
          </fill>
          <border>
            <left style="thin">
              <color theme="7" tint="-0.499984740745262"/>
            </left>
            <right style="thin">
              <color theme="7" tint="-0.499984740745262"/>
            </right>
            <top style="thin">
              <color theme="7" tint="-0.499984740745262"/>
            </top>
            <bottom style="thin">
              <color theme="7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 tint="-0.499984740745262"/>
            </left>
            <right style="thin">
              <color theme="6" tint="-0.499984740745262"/>
            </right>
            <top style="thin">
              <color theme="6" tint="-0.499984740745262"/>
            </top>
            <bottom style="thin">
              <color theme="6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49998474074526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 tint="-0.499984740745262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zeletelő Havi kiadások összegzése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Szeletelő Jótékonyság és támogatások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Szeletelő Tételes kiadások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zeletelőstílusSötét4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AVI KIAD&#193;SOK &#214;SSZEGZ&#201;SE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IDEI K&#214;LTS&#201;GVET&#201;S &#214;SSZEGZ&#201;SE'!A1"/><Relationship Id="rId1" Type="http://schemas.openxmlformats.org/officeDocument/2006/relationships/hyperlink" Target="#'T&#201;TELES KIAD&#193;SOK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HAVI KIAD&#193;SOK &#214;SSZEGZ&#201;SE'!A1"/><Relationship Id="rId1" Type="http://schemas.openxmlformats.org/officeDocument/2006/relationships/hyperlink" Target="#'J&#211;T&#201;KONYS&#193;G &#201;S T&#193;MOGAT&#193;SOK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T&#201;TELES KIAD&#193;SOK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1116000</xdr:colOff>
      <xdr:row>1</xdr:row>
      <xdr:rowOff>19050</xdr:rowOff>
    </xdr:to>
    <xdr:sp macro="" textlink="">
      <xdr:nvSpPr>
        <xdr:cNvPr id="2" name="Jobbra mutató nyíl 1" descr="Jobb oldali navigációs gomb">
          <a:hlinkClick xmlns:r="http://schemas.openxmlformats.org/officeDocument/2006/relationships" r:id="rId1" tooltip="Ezt választva a HAVI KIADÁSOK ÖSSZEGZÉSE munkalapra léphet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0975" y="0"/>
          <a:ext cx="1116000" cy="209550"/>
        </a:xfrm>
        <a:prstGeom prst="rightArrow">
          <a:avLst>
            <a:gd name="adj1" fmla="val 100000"/>
            <a:gd name="adj2" fmla="val 59091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hu" sz="1100">
              <a:solidFill>
                <a:schemeClr val="bg1"/>
              </a:solidFill>
              <a:latin typeface="+mj-lt"/>
            </a:rPr>
            <a:t>KÖVETKEZŐ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2</xdr:row>
      <xdr:rowOff>19051</xdr:rowOff>
    </xdr:from>
    <xdr:to>
      <xdr:col>17</xdr:col>
      <xdr:colOff>9525</xdr:colOff>
      <xdr:row>3</xdr:row>
      <xdr:rowOff>441326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3" name="Számla jogcíme" descr="A havi kiadások összegzésének szűrése a Számla jogcíme mező alapján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zámla jogcím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9551" y="523876"/>
              <a:ext cx="14849474" cy="889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az alakzat táblázatszeletelőt jelöl. Ebben az Excel-verzióban nem használhatók táblázatszeletelők.
Ha egy régebbi Excel-verzióban módosították az alakzatot, vagy ha az Excel 2007-es vagy régebbi verziójában mentették a munkafüzetet, nem használható a szeletelő.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9525</xdr:colOff>
      <xdr:row>0</xdr:row>
      <xdr:rowOff>0</xdr:rowOff>
    </xdr:from>
    <xdr:to>
      <xdr:col>2</xdr:col>
      <xdr:colOff>1161525</xdr:colOff>
      <xdr:row>1</xdr:row>
      <xdr:rowOff>19050</xdr:rowOff>
    </xdr:to>
    <xdr:sp macro="" textlink="">
      <xdr:nvSpPr>
        <xdr:cNvPr id="4" name="Jobbra mutató nyíl 3" descr="Jobb oldali navigációs gomb">
          <a:hlinkClick xmlns:r="http://schemas.openxmlformats.org/officeDocument/2006/relationships" r:id="rId1" tooltip="Ugrás a TÉTELES KIADÁSOK munkalapra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38275" y="0"/>
          <a:ext cx="1152000" cy="209550"/>
        </a:xfrm>
        <a:prstGeom prst="rightArrow">
          <a:avLst>
            <a:gd name="adj1" fmla="val 100000"/>
            <a:gd name="adj2" fmla="val 59091"/>
          </a:avLst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hu" sz="1100">
              <a:solidFill>
                <a:schemeClr val="bg1"/>
              </a:solidFill>
              <a:latin typeface="+mj-lt"/>
            </a:rPr>
            <a:t>KÖVETKEZŐ</a:t>
          </a:r>
        </a:p>
      </xdr:txBody>
    </xdr:sp>
    <xdr:clientData fPrintsWithSheet="0"/>
  </xdr:twoCellAnchor>
  <xdr:twoCellAnchor editAs="oneCell">
    <xdr:from>
      <xdr:col>1</xdr:col>
      <xdr:colOff>142875</xdr:colOff>
      <xdr:row>0</xdr:row>
      <xdr:rowOff>0</xdr:rowOff>
    </xdr:from>
    <xdr:to>
      <xdr:col>2</xdr:col>
      <xdr:colOff>11100</xdr:colOff>
      <xdr:row>1</xdr:row>
      <xdr:rowOff>19050</xdr:rowOff>
    </xdr:to>
    <xdr:sp macro="" textlink="">
      <xdr:nvSpPr>
        <xdr:cNvPr id="5" name="Balra mutató nyíl 4" descr="Bal oldali navigációs gomb">
          <a:hlinkClick xmlns:r="http://schemas.openxmlformats.org/officeDocument/2006/relationships" r:id="rId2" tooltip="Ugrás az IDEI KÖLTSÉGVETÉS ÖSSZEGZÉSE munkalapra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23850" y="0"/>
          <a:ext cx="1116000" cy="209550"/>
        </a:xfrm>
        <a:prstGeom prst="leftArrow">
          <a:avLst>
            <a:gd name="adj1" fmla="val 100000"/>
            <a:gd name="adj2" fmla="val 50000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hu" sz="1100">
              <a:solidFill>
                <a:schemeClr val="bg1"/>
              </a:solidFill>
              <a:latin typeface="+mj-lt"/>
            </a:rPr>
            <a:t>ELŐZŐ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19050</xdr:rowOff>
    </xdr:from>
    <xdr:to>
      <xdr:col>10</xdr:col>
      <xdr:colOff>9525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Kedvezményezett" descr="A tételes kiadások szűrése a Kedvezményezett mező alapján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edvezményezet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62675" y="523875"/>
              <a:ext cx="5819775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az alakzat táblázatszeletelőt jelöl. Ebben az Excel-verzióban nem használhatók táblázatszeletelők.
Ha egy régebbi Excel-verzióban módosították az alakzatot, vagy ha az Excel 2007-es vagy régebbi verziójában mentették a munkafüzetet, nem használható a szeletelő.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9521</xdr:colOff>
      <xdr:row>2</xdr:row>
      <xdr:rowOff>19050</xdr:rowOff>
    </xdr:from>
    <xdr:to>
      <xdr:col>6</xdr:col>
      <xdr:colOff>0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Kérelmező" descr="A tételes kiadások szűrése a Kérelmező mező alapján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érelmező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499" y="523875"/>
              <a:ext cx="5504688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hu" sz="1100"/>
                <a:t>Ez az alakzat egy táblázatszeletelőt jelöl. A táblázatszeletelők csak az Excel újabb verzióiban használhatók.
Ha az alakzatot az Excel egy régebbi verziójában módosították, vagy ha a munkafüzetet az Excel 2007-es vagy korábbi verziójában mentették, a szeletelő nem használható.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1116000</xdr:colOff>
      <xdr:row>1</xdr:row>
      <xdr:rowOff>19050</xdr:rowOff>
    </xdr:to>
    <xdr:sp macro="" textlink="">
      <xdr:nvSpPr>
        <xdr:cNvPr id="8" name="Jobbra mutató nyíl 7" descr="Jobb oldali navigációs gomb">
          <a:hlinkClick xmlns:r="http://schemas.openxmlformats.org/officeDocument/2006/relationships" r:id="rId1" tooltip="Ugrás a JÓTÉKONYSÁG ÉS TÁMOGATÁSOK munkalapra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438275" y="0"/>
          <a:ext cx="1116000" cy="209550"/>
        </a:xfrm>
        <a:prstGeom prst="rightArrow">
          <a:avLst>
            <a:gd name="adj1" fmla="val 100000"/>
            <a:gd name="adj2" fmla="val 59091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hu" sz="1100">
              <a:solidFill>
                <a:schemeClr val="bg1"/>
              </a:solidFill>
              <a:latin typeface="+mj-lt"/>
            </a:rPr>
            <a:t>KÖVETKEZŐ</a:t>
          </a:r>
        </a:p>
      </xdr:txBody>
    </xdr:sp>
    <xdr:clientData fPrintsWithSheet="0"/>
  </xdr:twoCellAnchor>
  <xdr:twoCellAnchor editAs="oneCell">
    <xdr:from>
      <xdr:col>1</xdr:col>
      <xdr:colOff>142875</xdr:colOff>
      <xdr:row>0</xdr:row>
      <xdr:rowOff>0</xdr:rowOff>
    </xdr:from>
    <xdr:to>
      <xdr:col>2</xdr:col>
      <xdr:colOff>1575</xdr:colOff>
      <xdr:row>1</xdr:row>
      <xdr:rowOff>19050</xdr:rowOff>
    </xdr:to>
    <xdr:sp macro="" textlink="">
      <xdr:nvSpPr>
        <xdr:cNvPr id="9" name="Balra mutató nyíl 8" descr="Bal oldali navigációs gomb">
          <a:hlinkClick xmlns:r="http://schemas.openxmlformats.org/officeDocument/2006/relationships" r:id="rId2" tooltip="Ugrás a HAVI KIADÁSOK ÖSSZEGZÉSE munkalapra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23850" y="0"/>
          <a:ext cx="1116000" cy="209550"/>
        </a:xfrm>
        <a:prstGeom prst="leftArrow">
          <a:avLst>
            <a:gd name="adj1" fmla="val 100000"/>
            <a:gd name="adj2" fmla="val 50000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hu" sz="1100">
              <a:solidFill>
                <a:schemeClr val="bg1"/>
              </a:solidFill>
              <a:latin typeface="+mj-lt"/>
            </a:rPr>
            <a:t>ELŐZŐ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2</xdr:row>
      <xdr:rowOff>19050</xdr:rowOff>
    </xdr:from>
    <xdr:to>
      <xdr:col>6</xdr:col>
      <xdr:colOff>9525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Kérelmező 1" descr="A jótékonysági és támogatási tevékenységek szűrése a Kérelmező mező alapján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érelmező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499" y="523875"/>
              <a:ext cx="6248401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hu" sz="1100"/>
                <a:t>Ez az alakzat egy táblázatszeletelőt jelöl. A táblázatszeletelők csak az Excel újabb verzióiban használhatók.
Ha az alakzatot az Excel egy régebbi verziójában módosították, vagy ha a munkafüzetet az Excel 2007-es vagy korábbi verziójában mentették, a szeletelő nem használható.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9524</xdr:colOff>
      <xdr:row>2</xdr:row>
      <xdr:rowOff>19050</xdr:rowOff>
    </xdr:from>
    <xdr:to>
      <xdr:col>12</xdr:col>
      <xdr:colOff>9525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Kedvezményezett 1" descr="A jótékonysági és támogatási tevékenységek szűrése a Kedvezményezett mező alapján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edvezményezett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48424" y="523875"/>
              <a:ext cx="7181851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hu" sz="1100"/>
                <a:t>Ez az alakzat egy táblázatszeletelőt jelöl. A táblázatszeletelők csak az Excel újabb verzióiban használhatók.
Ha az alakzatot az Excel egy régebbi verziójában módosították, vagy ha a munkafüzetet az Excel 2007-es vagy korábbi verziójában mentették, a szeletelő nem használható.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142875</xdr:colOff>
      <xdr:row>0</xdr:row>
      <xdr:rowOff>0</xdr:rowOff>
    </xdr:from>
    <xdr:to>
      <xdr:col>1</xdr:col>
      <xdr:colOff>1258875</xdr:colOff>
      <xdr:row>1</xdr:row>
      <xdr:rowOff>19050</xdr:rowOff>
    </xdr:to>
    <xdr:sp macro="" textlink="">
      <xdr:nvSpPr>
        <xdr:cNvPr id="7" name="Balra mutató nyíl 6" descr="Bal oldali navigációs gomb">
          <a:hlinkClick xmlns:r="http://schemas.openxmlformats.org/officeDocument/2006/relationships" r:id="rId1" tooltip="Ezt választva a TÉTELES KIADÁSOK munkalapra léphet.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323850" y="0"/>
          <a:ext cx="1116000" cy="209550"/>
        </a:xfrm>
        <a:prstGeom prst="leftArrow">
          <a:avLst>
            <a:gd name="adj1" fmla="val 100000"/>
            <a:gd name="adj2" fmla="val 50000"/>
          </a:avLst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hu" sz="1100">
              <a:solidFill>
                <a:schemeClr val="bg1"/>
              </a:solidFill>
              <a:latin typeface="+mj-lt"/>
            </a:rPr>
            <a:t>ELŐZŐ</a:t>
          </a:r>
        </a:p>
      </xdr:txBody>
    </xdr:sp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zeletelő_Kedvezményezett" xr10:uid="{00000000-0013-0000-FFFF-FFFF01000000}" sourceName="Kedvezményezett">
  <extLst>
    <x:ext xmlns:x15="http://schemas.microsoft.com/office/spreadsheetml/2010/11/main" uri="{2F2917AC-EB37-4324-AD4E-5DD8C200BD13}">
      <x15:tableSlicerCache tableId="2" column="6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zeletelő_Kérelmező" xr10:uid="{00000000-0013-0000-FFFF-FFFF02000000}" sourceName="Kérelmező">
  <extLst>
    <x:ext xmlns:x15="http://schemas.microsoft.com/office/spreadsheetml/2010/11/main" uri="{2F2917AC-EB37-4324-AD4E-5DD8C200BD13}">
      <x15:tableSlicerCache tableId="2" column="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zeletelő_Kérelmező1" xr10:uid="{00000000-0013-0000-FFFF-FFFF03000000}" sourceName="Kérelmező">
  <extLst>
    <x:ext xmlns:x15="http://schemas.microsoft.com/office/spreadsheetml/2010/11/main" uri="{2F2917AC-EB37-4324-AD4E-5DD8C200BD13}">
      <x15:tableSlicerCache tableId="3" column="3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zeletelő_Kedvezményezett1" xr10:uid="{00000000-0013-0000-FFFF-FFFF04000000}" sourceName="Kedvezményezett">
  <extLst>
    <x:ext xmlns:x15="http://schemas.microsoft.com/office/spreadsheetml/2010/11/main" uri="{2F2917AC-EB37-4324-AD4E-5DD8C200BD13}">
      <x15:tableSlicerCache tableId="3" column="6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zeletelő_Számla_jogcíme" xr10:uid="{00000000-0013-0000-FFFF-FFFF05000000}" sourceName="Számla jogcíme">
  <extLst>
    <x:ext xmlns:x15="http://schemas.microsoft.com/office/spreadsheetml/2010/11/main" uri="{2F2917AC-EB37-4324-AD4E-5DD8C200BD13}">
      <x15:tableSlicerCache tableId="4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zámla jogcíme" xr10:uid="{00000000-0014-0000-FFFF-FFFF01000000}" cache="Szeletelő_Számla_jogcíme" caption="Számla jogcíme" columnCount="7" style="Szeletelő Havi kiadások összegzése" rowHeight="22542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edvezményezett" xr10:uid="{00000000-0014-0000-FFFF-FFFF02000000}" cache="Szeletelő_Kedvezményezett" caption="Kedvezményezett" columnCount="3" style="Szeletelő Tételes kiadások" rowHeight="225425"/>
  <slicer name="Kérelmező" xr10:uid="{00000000-0014-0000-FFFF-FFFF03000000}" cache="Szeletelő_Kérelmező" caption="Kérelmező" columnCount="3" style="Szeletelő Tételes kiadások" rowHeight="225425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érelmező 1" xr10:uid="{00000000-0014-0000-FFFF-FFFF04000000}" cache="Szeletelő_Kérelmező1" caption="Kérelmező" columnCount="3" style="Szeletelő Jótékonyság és támogatások" rowHeight="225425"/>
  <slicer name="Kedvezményezett 1" xr10:uid="{00000000-0014-0000-FFFF-FFFF05000000}" cache="Szeletelő_Kedvezményezett1" caption="Kedvezményezett" columnCount="3" style="Szeletelő Jótékonyság és támogatások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árgyévTáblázat" displayName="TárgyévTáblázat" ref="B4:G17" totalsRowCount="1">
  <autoFilter ref="B4:G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Főkönyvi kód" totalsRowLabel="Összeg" dataDxfId="52" totalsRowDxfId="51"/>
    <tableColumn id="2" xr3:uid="{00000000-0010-0000-0000-000002000000}" name="Számla jogcíme" totalsRowDxfId="50"/>
    <tableColumn id="3" xr3:uid="{00000000-0010-0000-0000-000003000000}" name="Tényleges" totalsRowFunction="sum" totalsRowDxfId="49" dataCellStyle="Pénznem [0]">
      <calculatedColumnFormula>SUMIF(HaviKiadásokÖsszegzése[Főkönyvi kód],TárgyévTáblázat[[#This Row],[Főkönyvi kód]],HaviKiadásokÖsszegzése[Összeg])</calculatedColumnFormula>
    </tableColumn>
    <tableColumn id="4" xr3:uid="{00000000-0010-0000-0000-000004000000}" name="Költségvetés" totalsRowFunction="sum" totalsRowDxfId="48" dataCellStyle="Pénznem [0]"/>
    <tableColumn id="5" xr3:uid="{00000000-0010-0000-0000-000005000000}" name="Fennmaradó Ft" totalsRowFunction="sum" totalsRowDxfId="47" dataCellStyle="Pénznem [0]">
      <calculatedColumnFormula>IF(TárgyévTáblázat[[#This Row],[Költségvetés]]="","",TárgyévTáblázat[[#This Row],[Költségvetés]]-TárgyévTáblázat[[#This Row],[Tényleges]])</calculatedColumnFormula>
    </tableColumn>
    <tableColumn id="6" xr3:uid="{00000000-0010-0000-0000-000006000000}" name="Fennmaradó %" totalsRowFunction="custom" totalsRowDxfId="46" dataCellStyle="Százalék">
      <calculatedColumnFormula>IFERROR(TárgyévTáblázat[[#This Row],[Fennmaradó Ft]]/TárgyévTáblázat[[#This Row],[Költségvetés]],"")</calculatedColumnFormula>
      <totalsRowFormula>TárgyévTáblázat[[#Totals],[Fennmaradó Ft]]/TárgyévTáblázat[[#Totals],[Költségvetés]]</totalsRowFormula>
    </tableColumn>
  </tableColumns>
  <tableStyleInfo name="Idei költségvetés összegzése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főkönyvi kódot, a számla jogcímét és a költségvetést. A sablon automatikusan kiszámítja a tényleges összeget, valamint a fennmaradó értékeket és százaléko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HaviKiadásokÖsszegzése" displayName="HaviKiadásokÖsszegzése" ref="B5:Q18" totalsRowCount="1">
  <autoFilter ref="B5:Q17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6">
    <tableColumn id="1" xr3:uid="{00000000-0010-0000-0100-000001000000}" name="Főkönyvi kód" totalsRowLabel="Összeg" dataDxfId="35" totalsRowDxfId="15"/>
    <tableColumn id="2" xr3:uid="{00000000-0010-0000-0100-000002000000}" name="Számla jogcíme" totalsRowDxfId="14"/>
    <tableColumn id="3" xr3:uid="{00000000-0010-0000-0100-000003000000}" name="Január" totalsRowFunction="sum" dataDxfId="16" totalsRowDxfId="13" dataCellStyle="Pénznem [0]">
      <calculatedColumnFormula>SUMIFS(TételesKiadások[Csekk összege],TételesKiadások[Főkönyvi kód],HaviKiadásokÖsszegzése[[#This Row],[Főkönyvi kód]],TételesKiadások[Számla dátuma],"&gt;="&amp;D$3,TételesKiadások[Számla dátuma],"&lt;="&amp;D$4)+SUMIFS(Egyéb[Csekk összege],Egyéb[Főkönyvi kód],HaviKiadásokÖsszegzése[[#This Row],[Főkönyvi kód]],Egyéb[A csekk-kérelem indításának dátuma],"&gt;="&amp;DATEVALUE(" 1"&amp;HaviKiadásokÖsszegzése[[#Headers],[Január]]&amp;_xlfn.SINGLE(_ÉV)),Egyéb[A csekk-kérelem indításának dátuma],"&lt;="&amp;D$4)</calculatedColumnFormula>
    </tableColumn>
    <tableColumn id="4" xr3:uid="{00000000-0010-0000-0100-000004000000}" name="Február" totalsRowFunction="sum" dataDxfId="34" totalsRowDxfId="12" dataCellStyle="Pénznem [0]">
      <calculatedColumnFormula>SUMIFS(TételesKiadások[Csekk összege],TételesKiadások[Főkönyvi kód],HaviKiadásokÖsszegzése[[#This Row],[Főkönyvi kód]],TételesKiadások[Számla dátuma],"&gt;="&amp;E$3,TételesKiadások[Számla dátuma],"&lt;="&amp;E$4)+SUMIFS(Egyéb[Csekk összege],Egyéb[Főkönyvi kód],HaviKiadásokÖsszegzése[[#This Row],[Főkönyvi kód]],Egyéb[A csekk-kérelem indításának dátuma],"&gt;="&amp;DATEVALUE(" 1"&amp;HaviKiadásokÖsszegzése[[#Headers],[Február]]&amp;_xlfn.SINGLE(_ÉV)),Egyéb[A csekk-kérelem indításának dátuma],"&lt;="&amp;E$4)</calculatedColumnFormula>
    </tableColumn>
    <tableColumn id="5" xr3:uid="{00000000-0010-0000-0100-000005000000}" name="Március" totalsRowFunction="sum" dataDxfId="17" totalsRowDxfId="11" dataCellStyle="Pénznem [0]">
      <calculatedColumnFormula>SUMIFS(TételesKiadások[Csekk összege],TételesKiadások[Főkönyvi kód],HaviKiadásokÖsszegzése[[#This Row],[Főkönyvi kód]],TételesKiadások[Számla dátuma],"&gt;="&amp;F$3,TételesKiadások[Számla dátuma],"&lt;="&amp;F$4)+SUMIFS(Egyéb[Csekk összege],Egyéb[Főkönyvi kód],HaviKiadásokÖsszegzése[[#This Row],[Főkönyvi kód]],Egyéb[A csekk-kérelem indításának dátuma],"&gt;="&amp;DATEVALUE(" 1"&amp;HaviKiadásokÖsszegzése[[#Headers],[Március]]&amp;_xlfn.SINGLE(_ÉV)),Egyéb[A csekk-kérelem indításának dátuma],"&lt;="&amp;F$4)</calculatedColumnFormula>
    </tableColumn>
    <tableColumn id="6" xr3:uid="{00000000-0010-0000-0100-000006000000}" name="Április" totalsRowFunction="sum" dataDxfId="33" totalsRowDxfId="10" dataCellStyle="Pénznem [0]">
      <calculatedColumnFormula>SUMIFS(TételesKiadások[Csekk összege],TételesKiadások[Főkönyvi kód],HaviKiadásokÖsszegzése[[#This Row],[Főkönyvi kód]],TételesKiadások[Számla dátuma],"&gt;="&amp;G$3,TételesKiadások[Számla dátuma],"&lt;="&amp;G$4)+SUMIFS(Egyéb[Csekk összege],Egyéb[Főkönyvi kód],HaviKiadásokÖsszegzése[[#This Row],[Főkönyvi kód]],Egyéb[A csekk-kérelem indításának dátuma],"&gt;="&amp;DATEVALUE(" 1"&amp;HaviKiadásokÖsszegzése[[#Headers],[Április]]&amp;_xlfn.SINGLE(_ÉV)),Egyéb[A csekk-kérelem indításának dátuma],"&lt;="&amp;G$4)</calculatedColumnFormula>
    </tableColumn>
    <tableColumn id="7" xr3:uid="{00000000-0010-0000-0100-000007000000}" name="Május" totalsRowFunction="sum" dataDxfId="32" totalsRowDxfId="9" dataCellStyle="Pénznem [0]">
      <calculatedColumnFormula>SUMIFS(TételesKiadások[Csekk összege],TételesKiadások[Főkönyvi kód],HaviKiadásokÖsszegzése[[#This Row],[Főkönyvi kód]],TételesKiadások[Számla dátuma],"&gt;="&amp;H$3,TételesKiadások[Számla dátuma],"&lt;="&amp;H$4)+SUMIFS(Egyéb[Csekk összege],Egyéb[Főkönyvi kód],HaviKiadásokÖsszegzése[[#This Row],[Főkönyvi kód]],Egyéb[A csekk-kérelem indításának dátuma],"&gt;="&amp;DATEVALUE(" 1"&amp;HaviKiadásokÖsszegzése[[#Headers],[Május]]&amp;_xlfn.SINGLE(_ÉV)),Egyéb[A csekk-kérelem indításának dátuma],"&lt;="&amp;H$4)</calculatedColumnFormula>
    </tableColumn>
    <tableColumn id="8" xr3:uid="{00000000-0010-0000-0100-000008000000}" name="Június" totalsRowFunction="sum" dataDxfId="18" totalsRowDxfId="8" dataCellStyle="Pénznem [0]">
      <calculatedColumnFormula>SUMIFS(TételesKiadások[Csekk összege],TételesKiadások[Főkönyvi kód],HaviKiadásokÖsszegzése[[#This Row],[Főkönyvi kód]],TételesKiadások[Számla dátuma],"&gt;="&amp;I$3,TételesKiadások[Számla dátuma],"&lt;="&amp;I$4)+SUMIFS(Egyéb[Csekk összege],Egyéb[Főkönyvi kód],HaviKiadásokÖsszegzése[[#This Row],[Főkönyvi kód]],Egyéb[A csekk-kérelem indításának dátuma],"&gt;="&amp;DATEVALUE(" 1"&amp;HaviKiadásokÖsszegzése[[#Headers],[Június]]&amp;_xlfn.SINGLE(_ÉV)),Egyéb[A csekk-kérelem indításának dátuma],"&lt;="&amp;I$4)</calculatedColumnFormula>
    </tableColumn>
    <tableColumn id="9" xr3:uid="{00000000-0010-0000-0100-000009000000}" name="Július" totalsRowFunction="sum" dataDxfId="31" totalsRowDxfId="7" dataCellStyle="Pénznem [0]">
      <calculatedColumnFormula>SUMIFS(TételesKiadások[Csekk összege],TételesKiadások[Főkönyvi kód],HaviKiadásokÖsszegzése[[#This Row],[Főkönyvi kód]],TételesKiadások[Számla dátuma],"&gt;="&amp;J$3,TételesKiadások[Számla dátuma],"&lt;="&amp;J$4)+SUMIFS(Egyéb[Csekk összege],Egyéb[Főkönyvi kód],HaviKiadásokÖsszegzése[[#This Row],[Főkönyvi kód]],Egyéb[A csekk-kérelem indításának dátuma],"&gt;="&amp;DATEVALUE(" 1"&amp;HaviKiadásokÖsszegzése[[#Headers],[Július]]&amp;_xlfn.SINGLE(_ÉV)),Egyéb[A csekk-kérelem indításának dátuma],"&lt;="&amp;J$4)</calculatedColumnFormula>
    </tableColumn>
    <tableColumn id="10" xr3:uid="{00000000-0010-0000-0100-00000A000000}" name="Augusztus" totalsRowFunction="sum" dataDxfId="30" totalsRowDxfId="6" dataCellStyle="Pénznem [0]">
      <calculatedColumnFormula>SUMIFS(TételesKiadások[Csekk összege],TételesKiadások[Főkönyvi kód],HaviKiadásokÖsszegzése[[#This Row],[Főkönyvi kód]],TételesKiadások[Számla dátuma],"&gt;="&amp;K$3,TételesKiadások[Számla dátuma],"&lt;="&amp;K$4)+SUMIFS(Egyéb[Csekk összege],Egyéb[Főkönyvi kód],HaviKiadásokÖsszegzése[[#This Row],[Főkönyvi kód]],Egyéb[A csekk-kérelem indításának dátuma],"&gt;="&amp;DATEVALUE(" 1"&amp;HaviKiadásokÖsszegzése[[#Headers],[Augusztus]]&amp;_xlfn.SINGLE(_ÉV)),Egyéb[A csekk-kérelem indításának dátuma],"&lt;="&amp;K$4)</calculatedColumnFormula>
    </tableColumn>
    <tableColumn id="11" xr3:uid="{00000000-0010-0000-0100-00000B000000}" name="Szeptember" totalsRowFunction="sum" dataDxfId="29" totalsRowDxfId="5" dataCellStyle="Pénznem [0]">
      <calculatedColumnFormula>SUMIFS(TételesKiadások[Csekk összege],TételesKiadások[Főkönyvi kód],HaviKiadásokÖsszegzése[[#This Row],[Főkönyvi kód]],TételesKiadások[Számla dátuma],"&gt;="&amp;L$3,TételesKiadások[Számla dátuma],"&lt;="&amp;L$4)+SUMIFS(Egyéb[Csekk összege],Egyéb[Főkönyvi kód],HaviKiadásokÖsszegzése[[#This Row],[Főkönyvi kód]],Egyéb[A csekk-kérelem indításának dátuma],"&gt;="&amp;DATEVALUE(" 1"&amp;HaviKiadásokÖsszegzése[[#Headers],[Szeptember]]&amp;_xlfn.SINGLE(_ÉV)),Egyéb[A csekk-kérelem indításának dátuma],"&lt;="&amp;L$4)</calculatedColumnFormula>
    </tableColumn>
    <tableColumn id="12" xr3:uid="{00000000-0010-0000-0100-00000C000000}" name="Október" totalsRowFunction="sum" dataDxfId="28" totalsRowDxfId="4" dataCellStyle="Pénznem [0]">
      <calculatedColumnFormula>SUMIFS(TételesKiadások[Csekk összege],TételesKiadások[Főkönyvi kód],HaviKiadásokÖsszegzése[[#This Row],[Főkönyvi kód]],TételesKiadások[Számla dátuma],"&gt;="&amp;M$3,TételesKiadások[Számla dátuma],"&lt;="&amp;M$4)+SUMIFS(Egyéb[Csekk összege],Egyéb[Főkönyvi kód],HaviKiadásokÖsszegzése[[#This Row],[Főkönyvi kód]],Egyéb[A csekk-kérelem indításának dátuma],"&gt;="&amp;DATEVALUE(" 1"&amp;HaviKiadásokÖsszegzése[[#Headers],[Október]]&amp;_xlfn.SINGLE(_ÉV)),Egyéb[A csekk-kérelem indításának dátuma],"&lt;="&amp;M$4)</calculatedColumnFormula>
    </tableColumn>
    <tableColumn id="13" xr3:uid="{00000000-0010-0000-0100-00000D000000}" name="November" totalsRowFunction="sum" dataDxfId="27" totalsRowDxfId="3" dataCellStyle="Pénznem [0]">
      <calculatedColumnFormula>SUMIFS(TételesKiadások[Csekk összege],TételesKiadások[Főkönyvi kód],HaviKiadásokÖsszegzése[[#This Row],[Főkönyvi kód]],TételesKiadások[Számla dátuma],"&gt;="&amp;N$3,TételesKiadások[Számla dátuma],"&lt;="&amp;N$4)+SUMIFS(Egyéb[Csekk összege],Egyéb[Főkönyvi kód],HaviKiadásokÖsszegzése[[#This Row],[Főkönyvi kód]],Egyéb[A csekk-kérelem indításának dátuma],"&gt;="&amp;DATEVALUE(" 1"&amp;HaviKiadásokÖsszegzése[[#Headers],[November]]&amp;_xlfn.SINGLE(_ÉV)),Egyéb[A csekk-kérelem indításának dátuma],"&lt;="&amp;N$4)</calculatedColumnFormula>
    </tableColumn>
    <tableColumn id="14" xr3:uid="{00000000-0010-0000-0100-00000E000000}" name="December" totalsRowFunction="sum" dataDxfId="26" totalsRowDxfId="2" dataCellStyle="Pénznem [0]">
      <calculatedColumnFormula>SUMIFS(TételesKiadások[Csekk összege],TételesKiadások[Főkönyvi kód],HaviKiadásokÖsszegzése[[#This Row],[Főkönyvi kód]],TételesKiadások[Számla dátuma],"&gt;="&amp;O$3,TételesKiadások[Számla dátuma],"&lt;="&amp;O$4)+SUMIFS(Egyéb[Csekk összege],Egyéb[Főkönyvi kód],HaviKiadásokÖsszegzése[[#This Row],[Főkönyvi kód]],Egyéb[A csekk-kérelem indításának dátuma],"&gt;="&amp;DATEVALUE(" 1"&amp;HaviKiadásokÖsszegzése[[#Headers],[December]]&amp;_xlfn.SINGLE(_ÉV)),Egyéb[A csekk-kérelem indításának dátuma],"&lt;="&amp;O$4)</calculatedColumnFormula>
    </tableColumn>
    <tableColumn id="15" xr3:uid="{00000000-0010-0000-0100-00000F000000}" name="Összeg" totalsRowFunction="sum" totalsRowDxfId="1" dataCellStyle="Pénznem [0]">
      <calculatedColumnFormula>SUM(HaviKiadásokÖsszegzése[[#This Row],[Január]:[December]])</calculatedColumnFormula>
    </tableColumn>
    <tableColumn id="16" xr3:uid="{00000000-0010-0000-0100-000010000000}" name=" " dataDxfId="25" totalsRowDxfId="0"/>
  </tableColumns>
  <tableStyleInfo name="Havi kiadások összegzése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főkönyvi kódot és a számla jogcímét. A sablon automatikusan kiszámítja az egyes hónapok összegét és a végösszegeket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ételesKiadások" displayName="TételesKiadások" ref="B4:J6">
  <autoFilter ref="B4:J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200-000001000000}" name="Főkönyvi kód" totalsRowLabel="Összeg" dataDxfId="45" totalsRowDxfId="44" dataCellStyle="Ezres"/>
    <tableColumn id="2" xr3:uid="{00000000-0010-0000-0200-000002000000}" name="Számla dátuma" totalsRowDxfId="43" dataCellStyle="Dátum"/>
    <tableColumn id="3" xr3:uid="{00000000-0010-0000-0200-000003000000}" name="Számla száma" totalsRowDxfId="42" dataCellStyle="Ezres"/>
    <tableColumn id="4" xr3:uid="{00000000-0010-0000-0200-000004000000}" name="Kérelmező" totalsRowDxfId="41" dataCellStyle="Normál"/>
    <tableColumn id="5" xr3:uid="{00000000-0010-0000-0200-000005000000}" name="Csekk összege" totalsRowDxfId="40" dataCellStyle="Pénznem [0]"/>
    <tableColumn id="6" xr3:uid="{00000000-0010-0000-0200-000006000000}" name="Kedvezményezett" totalsRowDxfId="39" dataCellStyle="Normál"/>
    <tableColumn id="7" xr3:uid="{00000000-0010-0000-0200-000007000000}" name="Csekk felhasználása" totalsRowDxfId="38" dataCellStyle="Normál"/>
    <tableColumn id="8" xr3:uid="{00000000-0010-0000-0200-000008000000}" name="Terjesztés módja" totalsRowDxfId="37" dataCellStyle="Normál"/>
    <tableColumn id="9" xr3:uid="{00000000-0010-0000-0200-000009000000}" name="Iktatás dátuma" totalsRowFunction="count" totalsRowDxfId="36" dataCellStyle="Dátum"/>
  </tableColumns>
  <tableStyleInfo name="Tételes kiadások" showFirstColumn="0" showLastColumn="0" showRowStripes="1" showColumnStripes="0"/>
  <extLst>
    <ext xmlns:x14="http://schemas.microsoft.com/office/spreadsheetml/2009/9/main" uri="{504A1905-F514-4f6f-8877-14C23A59335A}">
      <x14:table altTextSummary="Enter G/L code and related information.  Check amounts on this table will drive the monthly expenses summary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Egyéb" displayName="Egyéb" ref="B4:L6">
  <autoFilter ref="B4:L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Főkönyvi kód" totalsRowLabel="Összeg" dataDxfId="23" totalsRowDxfId="24" dataCellStyle="Ezres"/>
    <tableColumn id="2" xr3:uid="{00000000-0010-0000-0300-000002000000}" name="A csekk-kérelem indításának dátuma" totalsRowDxfId="22" dataCellStyle="Dátum"/>
    <tableColumn id="3" xr3:uid="{00000000-0010-0000-0300-000003000000}" name="Kérelmező"/>
    <tableColumn id="4" xr3:uid="{00000000-0010-0000-0300-000004000000}" name="Csekk összege" totalsRowDxfId="21" dataCellStyle="Pénznem [0]"/>
    <tableColumn id="5" xr3:uid="{00000000-0010-0000-0300-000005000000}" name="Előző évi hozzájárulás" totalsRowDxfId="20" dataCellStyle="Pénznem [0]"/>
    <tableColumn id="6" xr3:uid="{00000000-0010-0000-0300-000006000000}" name="Kedvezményezett"/>
    <tableColumn id="7" xr3:uid="{00000000-0010-0000-0300-000007000000}" name="Felhasználás"/>
    <tableColumn id="8" xr3:uid="{00000000-0010-0000-0300-000008000000}" name="Aláíró"/>
    <tableColumn id="9" xr3:uid="{00000000-0010-0000-0300-000009000000}" name="Kategória"/>
    <tableColumn id="10" xr3:uid="{00000000-0010-0000-0300-00000A000000}" name="Terjesztés módja"/>
    <tableColumn id="11" xr3:uid="{00000000-0010-0000-0300-00000B000000}" name="Iktatás dátuma" totalsRowFunction="count" totalsRowDxfId="19" dataCellStyle="Dátum"/>
  </tableColumns>
  <tableStyleInfo name="Jótékonyság és támogatások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főkönyvi kódot, a csekk-kérelem indításának dátumát, a kérelmező és a kedvezményezett nevét, a csekk összegét és felhasználási célját, az előző évi hozzájárulást, a terjesztés módot és az iktatás dátumát."/>
    </ext>
  </extLst>
</table>
</file>

<file path=xl/theme/theme1.xml><?xml version="1.0" encoding="utf-8"?>
<a:theme xmlns:a="http://schemas.openxmlformats.org/drawingml/2006/main" name="Office Theme">
  <a:themeElements>
    <a:clrScheme name="General ledger">
      <a:dk1>
        <a:srgbClr val="3F3F3F"/>
      </a:dk1>
      <a:lt1>
        <a:srgbClr val="FFFFFF"/>
      </a:lt1>
      <a:dk2>
        <a:srgbClr val="23070B"/>
      </a:dk2>
      <a:lt2>
        <a:srgbClr val="F4F1E7"/>
      </a:lt2>
      <a:accent1>
        <a:srgbClr val="F9AC1E"/>
      </a:accent1>
      <a:accent2>
        <a:srgbClr val="7AB88E"/>
      </a:accent2>
      <a:accent3>
        <a:srgbClr val="F48C59"/>
      </a:accent3>
      <a:accent4>
        <a:srgbClr val="70A8B0"/>
      </a:accent4>
      <a:accent5>
        <a:srgbClr val="F7913D"/>
      </a:accent5>
      <a:accent6>
        <a:srgbClr val="935961"/>
      </a:accent6>
      <a:hlink>
        <a:srgbClr val="70A8B0"/>
      </a:hlink>
      <a:folHlink>
        <a:srgbClr val="967DA7"/>
      </a:folHlink>
    </a:clrScheme>
    <a:fontScheme name="General ledger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B1:G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8" customWidth="1"/>
    <col min="3" max="3" width="23.5703125" customWidth="1"/>
    <col min="4" max="6" width="18.140625" customWidth="1"/>
    <col min="7" max="7" width="17.7109375" customWidth="1"/>
    <col min="8" max="8" width="2.7109375" customWidth="1"/>
  </cols>
  <sheetData>
    <row r="1" spans="2:7" ht="15" customHeight="1" x14ac:dyDescent="0.25">
      <c r="B1" s="5" t="s">
        <v>0</v>
      </c>
    </row>
    <row r="2" spans="2:7" ht="30" customHeight="1" thickBot="1" x14ac:dyDescent="0.4">
      <c r="B2" s="23" t="s">
        <v>1</v>
      </c>
      <c r="C2" s="23"/>
      <c r="D2" s="23"/>
      <c r="E2" s="23"/>
      <c r="F2" s="2" t="s">
        <v>18</v>
      </c>
      <c r="G2" s="3">
        <f ca="1">YEAR(TODAY())</f>
        <v>2019</v>
      </c>
    </row>
    <row r="3" spans="2:7" ht="15" customHeight="1" thickTop="1" x14ac:dyDescent="0.25"/>
    <row r="4" spans="2:7" ht="30" customHeight="1" x14ac:dyDescent="0.25">
      <c r="B4" s="7" t="s">
        <v>2</v>
      </c>
      <c r="C4" s="7" t="s">
        <v>3</v>
      </c>
      <c r="D4" s="7" t="s">
        <v>16</v>
      </c>
      <c r="E4" s="7" t="s">
        <v>17</v>
      </c>
      <c r="F4" s="7" t="s">
        <v>19</v>
      </c>
      <c r="G4" s="7" t="s">
        <v>20</v>
      </c>
    </row>
    <row r="5" spans="2:7" ht="30" customHeight="1" x14ac:dyDescent="0.25">
      <c r="B5" s="21">
        <v>1000</v>
      </c>
      <c r="C5" s="7" t="s">
        <v>4</v>
      </c>
      <c r="D5" s="11">
        <f ca="1">SUMIF(HaviKiadásokÖsszegzése[Főkönyvi kód],TárgyévTáblázat[[#This Row],[Főkönyvi kód]],HaviKiadásokÖsszegzése[Összeg])</f>
        <v>0</v>
      </c>
      <c r="E5" s="11">
        <v>100000</v>
      </c>
      <c r="F5" s="11">
        <f ca="1">IF(TárgyévTáblázat[[#This Row],[Költségvetés]]="","",TárgyévTáblázat[[#This Row],[Költségvetés]]-TárgyévTáblázat[[#This Row],[Tényleges]])</f>
        <v>100000</v>
      </c>
      <c r="G5" s="12">
        <f ca="1">IFERROR(TárgyévTáblázat[[#This Row],[Fennmaradó Ft]]/TárgyévTáblázat[[#This Row],[Költségvetés]],"")</f>
        <v>1</v>
      </c>
    </row>
    <row r="6" spans="2:7" ht="30" customHeight="1" x14ac:dyDescent="0.25">
      <c r="B6" s="21">
        <v>2000</v>
      </c>
      <c r="C6" s="7" t="s">
        <v>5</v>
      </c>
      <c r="D6" s="11">
        <f ca="1">SUMIF(HaviKiadásokÖsszegzése[Főkönyvi kód],TárgyévTáblázat[[#This Row],[Főkönyvi kód]],HaviKiadásokÖsszegzése[Összeg])</f>
        <v>0</v>
      </c>
      <c r="E6" s="11">
        <v>100000</v>
      </c>
      <c r="F6" s="11">
        <f ca="1">IF(TárgyévTáblázat[[#This Row],[Költségvetés]]="","",TárgyévTáblázat[[#This Row],[Költségvetés]]-TárgyévTáblázat[[#This Row],[Tényleges]])</f>
        <v>100000</v>
      </c>
      <c r="G6" s="12">
        <f ca="1">IFERROR(TárgyévTáblázat[[#This Row],[Fennmaradó Ft]]/TárgyévTáblázat[[#This Row],[Költségvetés]],"")</f>
        <v>1</v>
      </c>
    </row>
    <row r="7" spans="2:7" ht="30" customHeight="1" x14ac:dyDescent="0.25">
      <c r="B7" s="21">
        <v>3000</v>
      </c>
      <c r="C7" s="7" t="s">
        <v>6</v>
      </c>
      <c r="D7" s="11">
        <f ca="1">SUMIF(HaviKiadásokÖsszegzése[Főkönyvi kód],TárgyévTáblázat[[#This Row],[Főkönyvi kód]],HaviKiadásokÖsszegzése[Összeg])</f>
        <v>0</v>
      </c>
      <c r="E7" s="11">
        <v>100000</v>
      </c>
      <c r="F7" s="11">
        <f ca="1">IF(TárgyévTáblázat[[#This Row],[Költségvetés]]="","",TárgyévTáblázat[[#This Row],[Költségvetés]]-TárgyévTáblázat[[#This Row],[Tényleges]])</f>
        <v>100000</v>
      </c>
      <c r="G7" s="12">
        <f ca="1">IFERROR(TárgyévTáblázat[[#This Row],[Fennmaradó Ft]]/TárgyévTáblázat[[#This Row],[Költségvetés]],"")</f>
        <v>1</v>
      </c>
    </row>
    <row r="8" spans="2:7" ht="30" customHeight="1" x14ac:dyDescent="0.25">
      <c r="B8" s="21">
        <v>4000</v>
      </c>
      <c r="C8" s="7" t="s">
        <v>7</v>
      </c>
      <c r="D8" s="11">
        <f ca="1">SUMIF(HaviKiadásokÖsszegzése[Főkönyvi kód],TárgyévTáblázat[[#This Row],[Főkönyvi kód]],HaviKiadásokÖsszegzése[Összeg])</f>
        <v>0</v>
      </c>
      <c r="E8" s="11">
        <v>100000</v>
      </c>
      <c r="F8" s="11">
        <f ca="1">IF(TárgyévTáblázat[[#This Row],[Költségvetés]]="","",TárgyévTáblázat[[#This Row],[Költségvetés]]-TárgyévTáblázat[[#This Row],[Tényleges]])</f>
        <v>100000</v>
      </c>
      <c r="G8" s="12">
        <f ca="1">IFERROR(TárgyévTáblázat[[#This Row],[Fennmaradó Ft]]/TárgyévTáblázat[[#This Row],[Költségvetés]],"")</f>
        <v>1</v>
      </c>
    </row>
    <row r="9" spans="2:7" ht="30" customHeight="1" x14ac:dyDescent="0.25">
      <c r="B9" s="21">
        <v>5000</v>
      </c>
      <c r="C9" s="7" t="s">
        <v>8</v>
      </c>
      <c r="D9" s="11">
        <f ca="1">SUMIF(HaviKiadásokÖsszegzése[Főkönyvi kód],TárgyévTáblázat[[#This Row],[Főkönyvi kód]],HaviKiadásokÖsszegzése[Összeg])</f>
        <v>0</v>
      </c>
      <c r="E9" s="11">
        <v>50000</v>
      </c>
      <c r="F9" s="11">
        <f ca="1">IF(TárgyévTáblázat[[#This Row],[Költségvetés]]="","",TárgyévTáblázat[[#This Row],[Költségvetés]]-TárgyévTáblázat[[#This Row],[Tényleges]])</f>
        <v>50000</v>
      </c>
      <c r="G9" s="12">
        <f ca="1">IFERROR(TárgyévTáblázat[[#This Row],[Fennmaradó Ft]]/TárgyévTáblázat[[#This Row],[Költségvetés]],"")</f>
        <v>1</v>
      </c>
    </row>
    <row r="10" spans="2:7" ht="30" customHeight="1" x14ac:dyDescent="0.25">
      <c r="B10" s="21">
        <v>6000</v>
      </c>
      <c r="C10" s="7" t="s">
        <v>9</v>
      </c>
      <c r="D10" s="11">
        <f ca="1">SUMIF(HaviKiadásokÖsszegzése[Főkönyvi kód],TárgyévTáblázat[[#This Row],[Főkönyvi kód]],HaviKiadásokÖsszegzése[Összeg])</f>
        <v>0</v>
      </c>
      <c r="E10" s="11">
        <v>25000</v>
      </c>
      <c r="F10" s="11">
        <f ca="1">IF(TárgyévTáblázat[[#This Row],[Költségvetés]]="","",TárgyévTáblázat[[#This Row],[Költségvetés]]-TárgyévTáblázat[[#This Row],[Tényleges]])</f>
        <v>25000</v>
      </c>
      <c r="G10" s="12">
        <f ca="1">IFERROR(TárgyévTáblázat[[#This Row],[Fennmaradó Ft]]/TárgyévTáblázat[[#This Row],[Költségvetés]],"")</f>
        <v>1</v>
      </c>
    </row>
    <row r="11" spans="2:7" ht="30" customHeight="1" x14ac:dyDescent="0.25">
      <c r="B11" s="21">
        <v>7000</v>
      </c>
      <c r="C11" s="7" t="s">
        <v>10</v>
      </c>
      <c r="D11" s="11">
        <f ca="1">SUMIF(HaviKiadásokÖsszegzése[Főkönyvi kód],TárgyévTáblázat[[#This Row],[Főkönyvi kód]],HaviKiadásokÖsszegzése[Összeg])</f>
        <v>0</v>
      </c>
      <c r="E11" s="11">
        <v>75000</v>
      </c>
      <c r="F11" s="11">
        <f ca="1">IF(TárgyévTáblázat[[#This Row],[Költségvetés]]="","",TárgyévTáblázat[[#This Row],[Költségvetés]]-TárgyévTáblázat[[#This Row],[Tényleges]])</f>
        <v>75000</v>
      </c>
      <c r="G11" s="12">
        <f ca="1">IFERROR(TárgyévTáblázat[[#This Row],[Fennmaradó Ft]]/TárgyévTáblázat[[#This Row],[Költségvetés]],"")</f>
        <v>1</v>
      </c>
    </row>
    <row r="12" spans="2:7" ht="30" customHeight="1" x14ac:dyDescent="0.25">
      <c r="B12" s="21">
        <v>8000</v>
      </c>
      <c r="C12" s="7" t="s">
        <v>11</v>
      </c>
      <c r="D12" s="11">
        <f ca="1">SUMIF(HaviKiadásokÖsszegzése[Főkönyvi kód],TárgyévTáblázat[[#This Row],[Főkönyvi kód]],HaviKiadásokÖsszegzése[Összeg])</f>
        <v>0</v>
      </c>
      <c r="E12" s="11">
        <v>65000</v>
      </c>
      <c r="F12" s="11">
        <f ca="1">IF(TárgyévTáblázat[[#This Row],[Költségvetés]]="","",TárgyévTáblázat[[#This Row],[Költségvetés]]-TárgyévTáblázat[[#This Row],[Tényleges]])</f>
        <v>65000</v>
      </c>
      <c r="G12" s="12">
        <f ca="1">IFERROR(TárgyévTáblázat[[#This Row],[Fennmaradó Ft]]/TárgyévTáblázat[[#This Row],[Költségvetés]],"")</f>
        <v>1</v>
      </c>
    </row>
    <row r="13" spans="2:7" ht="30" customHeight="1" x14ac:dyDescent="0.25">
      <c r="B13" s="21">
        <v>9000</v>
      </c>
      <c r="C13" s="7" t="s">
        <v>12</v>
      </c>
      <c r="D13" s="11">
        <f ca="1">SUMIF(HaviKiadásokÖsszegzése[Főkönyvi kód],TárgyévTáblázat[[#This Row],[Főkönyvi kód]],HaviKiadásokÖsszegzése[Összeg])</f>
        <v>0</v>
      </c>
      <c r="E13" s="11">
        <v>125000</v>
      </c>
      <c r="F13" s="11">
        <f ca="1">IF(TárgyévTáblázat[[#This Row],[Költségvetés]]="","",TárgyévTáblázat[[#This Row],[Költségvetés]]-TárgyévTáblázat[[#This Row],[Tényleges]])</f>
        <v>125000</v>
      </c>
      <c r="G13" s="12">
        <f ca="1">IFERROR(TárgyévTáblázat[[#This Row],[Fennmaradó Ft]]/TárgyévTáblázat[[#This Row],[Költségvetés]],"")</f>
        <v>1</v>
      </c>
    </row>
    <row r="14" spans="2:7" ht="30" customHeight="1" x14ac:dyDescent="0.25">
      <c r="B14" s="21">
        <v>10000</v>
      </c>
      <c r="C14" s="7" t="s">
        <v>13</v>
      </c>
      <c r="D14" s="11">
        <f ca="1">SUMIF(HaviKiadásokÖsszegzése[Főkönyvi kód],TárgyévTáblázat[[#This Row],[Főkönyvi kód]],HaviKiadásokÖsszegzése[Összeg])</f>
        <v>0</v>
      </c>
      <c r="E14" s="11">
        <v>100000</v>
      </c>
      <c r="F14" s="11">
        <f ca="1">IF(TárgyévTáblázat[[#This Row],[Költségvetés]]="","",TárgyévTáblázat[[#This Row],[Költségvetés]]-TárgyévTáblázat[[#This Row],[Tényleges]])</f>
        <v>100000</v>
      </c>
      <c r="G14" s="12">
        <f ca="1">IFERROR(TárgyévTáblázat[[#This Row],[Fennmaradó Ft]]/TárgyévTáblázat[[#This Row],[Költségvetés]],"")</f>
        <v>1</v>
      </c>
    </row>
    <row r="15" spans="2:7" ht="30" customHeight="1" x14ac:dyDescent="0.25">
      <c r="B15" s="21">
        <v>11000</v>
      </c>
      <c r="C15" s="7" t="s">
        <v>14</v>
      </c>
      <c r="D15" s="11">
        <f ca="1">SUMIF(HaviKiadásokÖsszegzése[Főkönyvi kód],TárgyévTáblázat[[#This Row],[Főkönyvi kód]],HaviKiadásokÖsszegzése[Összeg])</f>
        <v>0</v>
      </c>
      <c r="E15" s="11">
        <v>250000</v>
      </c>
      <c r="F15" s="11">
        <f ca="1">IF(TárgyévTáblázat[[#This Row],[Költségvetés]]="","",TárgyévTáblázat[[#This Row],[Költségvetés]]-TárgyévTáblázat[[#This Row],[Tényleges]])</f>
        <v>250000</v>
      </c>
      <c r="G15" s="12">
        <f ca="1">IFERROR(TárgyévTáblázat[[#This Row],[Fennmaradó Ft]]/TárgyévTáblázat[[#This Row],[Költségvetés]],"")</f>
        <v>1</v>
      </c>
    </row>
    <row r="16" spans="2:7" ht="30" customHeight="1" x14ac:dyDescent="0.25">
      <c r="B16" s="21">
        <v>12000</v>
      </c>
      <c r="C16" s="7" t="s">
        <v>15</v>
      </c>
      <c r="D16" s="11">
        <f ca="1">SUMIF(HaviKiadásokÖsszegzése[Főkönyvi kód],TárgyévTáblázat[[#This Row],[Főkönyvi kód]],HaviKiadásokÖsszegzése[Összeg])</f>
        <v>0</v>
      </c>
      <c r="E16" s="11">
        <v>50000</v>
      </c>
      <c r="F16" s="11">
        <f ca="1">IF(TárgyévTáblázat[[#This Row],[Költségvetés]]="","",TárgyévTáblázat[[#This Row],[Költségvetés]]-TárgyévTáblázat[[#This Row],[Tényleges]])</f>
        <v>50000</v>
      </c>
      <c r="G16" s="12">
        <f ca="1">IFERROR(TárgyévTáblázat[[#This Row],[Fennmaradó Ft]]/TárgyévTáblázat[[#This Row],[Költségvetés]],"")</f>
        <v>1</v>
      </c>
    </row>
    <row r="17" spans="2:7" ht="30" customHeight="1" x14ac:dyDescent="0.25">
      <c r="B17" s="7" t="s">
        <v>71</v>
      </c>
      <c r="C17" s="7"/>
      <c r="D17" s="20">
        <f ca="1">SUBTOTAL(109,TárgyévTáblázat[Tényleges])</f>
        <v>0</v>
      </c>
      <c r="E17" s="20">
        <f>SUBTOTAL(109,TárgyévTáblázat[Költségvetés])</f>
        <v>1140000</v>
      </c>
      <c r="F17" s="20">
        <f ca="1">SUBTOTAL(109,TárgyévTáblázat[Fennmaradó Ft])</f>
        <v>1140000</v>
      </c>
      <c r="G17" s="9">
        <f ca="1">TárgyévTáblázat[[#Totals],[Fennmaradó Ft]]/TárgyévTáblázat[[#Totals],[Költségvetés]]</f>
        <v>1</v>
      </c>
    </row>
  </sheetData>
  <mergeCells count="1">
    <mergeCell ref="B2:E2"/>
  </mergeCells>
  <conditionalFormatting sqref="F5:F1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{64C81F98-403B-4FC7-B043-331717AC59B0}</x14:id>
        </ext>
      </extLst>
    </cfRule>
  </conditionalFormatting>
  <dataValidations count="11">
    <dataValidation allowBlank="1" showInputMessage="1" showErrorMessage="1" prompt="Ebben a munkafüzetben létrehozhat egy a költségvetés összehasonlítását is tartalmazó főkönyvet. A munkalap Tárgyév táblázatában adhatja meg az adatokat. A B1 cellában egy navigációs hivatkozás szerepel." sqref="A1" xr:uid="{00000000-0002-0000-0000-000000000000}"/>
    <dataValidation allowBlank="1" showInputMessage="1" showErrorMessage="1" prompt="Ebben a cellában szerepel a munkalap címe. A G2 cellában adhatja meg az évet." sqref="B2:E2" xr:uid="{00000000-0002-0000-0000-000001000000}"/>
    <dataValidation allowBlank="1" showInputMessage="1" showErrorMessage="1" prompt="A jobbra lévő cellában adhatja meg az évet." sqref="F2" xr:uid="{00000000-0002-0000-0000-000002000000}"/>
    <dataValidation allowBlank="1" showInputMessage="1" showErrorMessage="1" prompt="Ebben a cellában adhatja meg az évet." sqref="G2" xr:uid="{00000000-0002-0000-0000-000003000000}"/>
    <dataValidation allowBlank="1" showInputMessage="1" showErrorMessage="1" prompt="Ebben az oszlopban adhatja meg a főkönyvi kódot." sqref="B4" xr:uid="{00000000-0002-0000-0000-000004000000}"/>
    <dataValidation allowBlank="1" showInputMessage="1" showErrorMessage="1" prompt="Ebben az oszlopban adhatja meg a számla jogcímét." sqref="C4" xr:uid="{00000000-0002-0000-0000-000005000000}"/>
    <dataValidation allowBlank="1" showInputMessage="1" showErrorMessage="1" prompt="Ebben az oszlopban a sablon automatikusan kiszámítja a tényleges összeget." sqref="D4" xr:uid="{00000000-0002-0000-0000-000006000000}"/>
    <dataValidation allowBlank="1" showInputMessage="1" showErrorMessage="1" prompt="Ebben az oszlopban adhatja meg a költségvetés összegét." sqref="E4" xr:uid="{00000000-0002-0000-0000-000007000000}"/>
    <dataValidation allowBlank="1" showInputMessage="1" showErrorMessage="1" prompt="Ebben az oszlopban automatikusan frissül a fennmaradó összeg adatsávja." sqref="F4" xr:uid="{00000000-0002-0000-0000-000008000000}"/>
    <dataValidation allowBlank="1" showInputMessage="1" showErrorMessage="1" prompt="Ebben az oszlopban a sablon automatikusan kiszámítja a fennmaradó százalékot." sqref="G4" xr:uid="{00000000-0002-0000-0000-000009000000}"/>
    <dataValidation allowBlank="1" showInputMessage="1" showErrorMessage="1" prompt="Ebben a cellában egy navigációs hivatkozás szerepel. Ezt választva a HAVI KIADÁSOK ÖSSZEGZÉSE munkalapra léphet." sqref="B1" xr:uid="{00000000-0002-0000-0000-00000A000000}"/>
  </dataValidations>
  <hyperlinks>
    <hyperlink ref="B1" location="'HAVI KIADÁSOK ÖSSZEGZÉSE'!A1" tooltip="Ugrás a HAVI KIADÁSOK ÖSSZEGZÉSE munkalapra" display="MONTHLY EXPENSES SUMMARY" xr:uid="{00000000-0004-0000-0000-000000000000}"/>
  </hyperlinks>
  <printOptions horizontalCentered="1"/>
  <pageMargins left="0.4" right="0.4" top="0.4" bottom="0.6" header="0.3" footer="0.3"/>
  <pageSetup paperSize="9" scale="83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C81F98-403B-4FC7-B043-331717AC59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F5:F16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  <pageSetUpPr fitToPage="1"/>
  </sheetPr>
  <dimension ref="B1:Q18"/>
  <sheetViews>
    <sheetView showGridLines="0" workbookViewId="0"/>
  </sheetViews>
  <sheetFormatPr defaultRowHeight="30" customHeight="1" x14ac:dyDescent="0.25"/>
  <cols>
    <col min="1" max="1" width="2.7109375" customWidth="1"/>
    <col min="2" max="2" width="18.7109375" customWidth="1"/>
    <col min="3" max="3" width="26.140625" customWidth="1"/>
    <col min="4" max="16" width="13" customWidth="1"/>
  </cols>
  <sheetData>
    <row r="1" spans="2:17" ht="15" customHeight="1" x14ac:dyDescent="0.25">
      <c r="B1" s="5" t="s">
        <v>21</v>
      </c>
      <c r="C1" s="5" t="s">
        <v>23</v>
      </c>
    </row>
    <row r="2" spans="2:17" ht="24.75" customHeight="1" thickBot="1" x14ac:dyDescent="0.4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ht="36.950000000000003" customHeight="1" thickTop="1" x14ac:dyDescent="0.25">
      <c r="B3" s="6" t="s">
        <v>22</v>
      </c>
      <c r="D3" s="1">
        <f ca="1">DATEVALUE("1-JAN"&amp;_ÉV)</f>
        <v>43466</v>
      </c>
      <c r="E3" s="1">
        <f ca="1">DATEVALUE("1-FEB"&amp;_ÉV)</f>
        <v>43497</v>
      </c>
      <c r="F3" s="1">
        <f ca="1">DATEVALUE("1-MÁR"&amp;_ÉV)</f>
        <v>43525</v>
      </c>
      <c r="G3" s="1">
        <f ca="1">DATEVALUE("1-ÁPR"&amp;_ÉV)</f>
        <v>43556</v>
      </c>
      <c r="H3" s="1">
        <f ca="1">DATEVALUE("1-MÁJ"&amp;_ÉV)</f>
        <v>43586</v>
      </c>
      <c r="I3" s="1">
        <f ca="1">DATEVALUE("1-JÚN"&amp;_ÉV)</f>
        <v>43617</v>
      </c>
      <c r="J3" s="1">
        <f ca="1">DATEVALUE("1-JÚL"&amp;_ÉV)</f>
        <v>43647</v>
      </c>
      <c r="K3" s="1">
        <f ca="1">DATEVALUE("1-AUG"&amp;_ÉV)</f>
        <v>43678</v>
      </c>
      <c r="L3" s="1">
        <f ca="1">DATEVALUE("1-SZE"&amp;_ÉV)</f>
        <v>43709</v>
      </c>
      <c r="M3" s="1">
        <f ca="1">DATEVALUE("1-OKT"&amp;_ÉV)</f>
        <v>43739</v>
      </c>
      <c r="N3" s="1">
        <f ca="1">DATEVALUE("1-NOV"&amp;_ÉV)</f>
        <v>43770</v>
      </c>
      <c r="O3" s="1">
        <f ca="1">DATEVALUE("1-DEC"&amp;_ÉV)</f>
        <v>43800</v>
      </c>
    </row>
    <row r="4" spans="2:17" ht="37.5" customHeight="1" x14ac:dyDescent="0.25">
      <c r="B4" s="17"/>
      <c r="D4" s="1">
        <f ca="1">EOMONTH(D3,0)</f>
        <v>43496</v>
      </c>
      <c r="E4" s="1">
        <f ca="1">EOMONTH(E3,0)</f>
        <v>43524</v>
      </c>
      <c r="F4" s="1">
        <f ca="1">EOMONTH(F3,0)</f>
        <v>43555</v>
      </c>
      <c r="G4" s="1">
        <f ca="1">EOMONTH(G3,0)</f>
        <v>43585</v>
      </c>
      <c r="H4" s="1">
        <f ca="1">EOMONTH(H3,0)</f>
        <v>43616</v>
      </c>
      <c r="I4" s="1">
        <f t="shared" ref="I4:O4" ca="1" si="0">EOMONTH(I3,0)</f>
        <v>43646</v>
      </c>
      <c r="J4" s="1">
        <f t="shared" ca="1" si="0"/>
        <v>43677</v>
      </c>
      <c r="K4" s="1">
        <f t="shared" ca="1" si="0"/>
        <v>43708</v>
      </c>
      <c r="L4" s="1">
        <f t="shared" ca="1" si="0"/>
        <v>43738</v>
      </c>
      <c r="M4" s="1">
        <f t="shared" ca="1" si="0"/>
        <v>43769</v>
      </c>
      <c r="N4" s="1">
        <f t="shared" ca="1" si="0"/>
        <v>43799</v>
      </c>
      <c r="O4" s="1">
        <f t="shared" ca="1" si="0"/>
        <v>43830</v>
      </c>
    </row>
    <row r="5" spans="2:17" ht="30" customHeight="1" x14ac:dyDescent="0.25">
      <c r="B5" s="7" t="s">
        <v>2</v>
      </c>
      <c r="C5" s="7" t="s">
        <v>3</v>
      </c>
      <c r="D5" s="22" t="s">
        <v>24</v>
      </c>
      <c r="E5" s="22" t="s">
        <v>25</v>
      </c>
      <c r="F5" s="22" t="s">
        <v>26</v>
      </c>
      <c r="G5" s="22" t="s">
        <v>27</v>
      </c>
      <c r="H5" s="22" t="s">
        <v>28</v>
      </c>
      <c r="I5" s="22" t="s">
        <v>29</v>
      </c>
      <c r="J5" s="22" t="s">
        <v>30</v>
      </c>
      <c r="K5" s="22" t="s">
        <v>31</v>
      </c>
      <c r="L5" s="22" t="s">
        <v>32</v>
      </c>
      <c r="M5" s="22" t="s">
        <v>33</v>
      </c>
      <c r="N5" s="22" t="s">
        <v>34</v>
      </c>
      <c r="O5" s="22" t="s">
        <v>35</v>
      </c>
      <c r="P5" s="22" t="s">
        <v>71</v>
      </c>
      <c r="Q5" s="7" t="s">
        <v>36</v>
      </c>
    </row>
    <row r="6" spans="2:17" ht="30" customHeight="1" x14ac:dyDescent="0.25">
      <c r="B6" s="13">
        <v>1000</v>
      </c>
      <c r="C6" s="7" t="s">
        <v>4</v>
      </c>
      <c r="D6" s="11">
        <f ca="1">SUMIFS(TételesKiadások[Csekk összege],TételesKiadások[Főkönyvi kód],HaviKiadásokÖsszegzése[[#This Row],[Főkönyvi kód]],TételesKiadások[Számla dátuma],"&gt;="&amp;D$3,TételesKiadások[Számla dátuma],"&lt;="&amp;D$4)+SUMIFS(Egyéb[Csekk összege],Egyéb[Főkönyvi kód],HaviKiadásokÖsszegzése[[#This Row],[Főkönyvi kód]],Egyéb[A csekk-kérelem indításának dátuma],"&gt;="&amp;DATEVALUE(" 1"&amp;HaviKiadásokÖsszegzése[[#Headers],[Január]]&amp;_xlfn.SINGLE(_ÉV)),Egyéb[A csekk-kérelem indításának dátuma],"&lt;="&amp;D$4)</f>
        <v>0</v>
      </c>
      <c r="E6" s="11">
        <f ca="1">SUMIFS(TételesKiadások[Csekk összege],TételesKiadások[Főkönyvi kód],HaviKiadásokÖsszegzése[[#This Row],[Főkönyvi kód]],TételesKiadások[Számla dátuma],"&gt;="&amp;E$3,TételesKiadások[Számla dátuma],"&lt;="&amp;E$4)+SUMIFS(Egyéb[Csekk összege],Egyéb[Főkönyvi kód],HaviKiadásokÖsszegzése[[#This Row],[Főkönyvi kód]],Egyéb[A csekk-kérelem indításának dátuma],"&gt;="&amp;DATEVALUE(" 1"&amp;HaviKiadásokÖsszegzése[[#Headers],[Február]]&amp;_xlfn.SINGLE(_ÉV)),Egyéb[A csekk-kérelem indításának dátuma],"&lt;="&amp;E$4)</f>
        <v>0</v>
      </c>
      <c r="F6" s="11">
        <f ca="1">SUMIFS(TételesKiadások[Csekk összege],TételesKiadások[Főkönyvi kód],HaviKiadásokÖsszegzése[[#This Row],[Főkönyvi kód]],TételesKiadások[Számla dátuma],"&gt;="&amp;F$3,TételesKiadások[Számla dátuma],"&lt;="&amp;F$4)+SUMIFS(Egyéb[Csekk összege],Egyéb[Főkönyvi kód],HaviKiadásokÖsszegzése[[#This Row],[Főkönyvi kód]],Egyéb[A csekk-kérelem indításának dátuma],"&gt;="&amp;DATEVALUE(" 1"&amp;HaviKiadásokÖsszegzése[[#Headers],[Március]]&amp;_xlfn.SINGLE(_ÉV)),Egyéb[A csekk-kérelem indításának dátuma],"&lt;="&amp;F$4)</f>
        <v>0</v>
      </c>
      <c r="G6" s="11">
        <f ca="1">SUMIFS(TételesKiadások[Csekk összege],TételesKiadások[Főkönyvi kód],HaviKiadásokÖsszegzése[[#This Row],[Főkönyvi kód]],TételesKiadások[Számla dátuma],"&gt;="&amp;G$3,TételesKiadások[Számla dátuma],"&lt;="&amp;G$4)+SUMIFS(Egyéb[Csekk összege],Egyéb[Főkönyvi kód],HaviKiadásokÖsszegzése[[#This Row],[Főkönyvi kód]],Egyéb[A csekk-kérelem indításának dátuma],"&gt;="&amp;DATEVALUE(" 1"&amp;HaviKiadásokÖsszegzése[[#Headers],[Április]]&amp;_xlfn.SINGLE(_ÉV)),Egyéb[A csekk-kérelem indításának dátuma],"&lt;="&amp;G$4)</f>
        <v>0</v>
      </c>
      <c r="H6" s="11">
        <f ca="1">SUMIFS(TételesKiadások[Csekk összege],TételesKiadások[Főkönyvi kód],HaviKiadásokÖsszegzése[[#This Row],[Főkönyvi kód]],TételesKiadások[Számla dátuma],"&gt;="&amp;H$3,TételesKiadások[Számla dátuma],"&lt;="&amp;H$4)+SUMIFS(Egyéb[Csekk összege],Egyéb[Főkönyvi kód],HaviKiadásokÖsszegzése[[#This Row],[Főkönyvi kód]],Egyéb[A csekk-kérelem indításának dátuma],"&gt;="&amp;DATEVALUE(" 1"&amp;HaviKiadásokÖsszegzése[[#Headers],[Május]]&amp;_xlfn.SINGLE(_ÉV)),Egyéb[A csekk-kérelem indításának dátuma],"&lt;="&amp;H$4)</f>
        <v>0</v>
      </c>
      <c r="I6" s="11">
        <f ca="1">SUMIFS(TételesKiadások[Csekk összege],TételesKiadások[Főkönyvi kód],HaviKiadásokÖsszegzése[[#This Row],[Főkönyvi kód]],TételesKiadások[Számla dátuma],"&gt;="&amp;I$3,TételesKiadások[Számla dátuma],"&lt;="&amp;I$4)+SUMIFS(Egyéb[Csekk összege],Egyéb[Főkönyvi kód],HaviKiadásokÖsszegzése[[#This Row],[Főkönyvi kód]],Egyéb[A csekk-kérelem indításának dátuma],"&gt;="&amp;DATEVALUE(" 1"&amp;HaviKiadásokÖsszegzése[[#Headers],[Június]]&amp;_xlfn.SINGLE(_ÉV)),Egyéb[A csekk-kérelem indításának dátuma],"&lt;="&amp;I$4)</f>
        <v>0</v>
      </c>
      <c r="J6" s="11">
        <f ca="1">SUMIFS(TételesKiadások[Csekk összege],TételesKiadások[Főkönyvi kód],HaviKiadásokÖsszegzése[[#This Row],[Főkönyvi kód]],TételesKiadások[Számla dátuma],"&gt;="&amp;J$3,TételesKiadások[Számla dátuma],"&lt;="&amp;J$4)+SUMIFS(Egyéb[Csekk összege],Egyéb[Főkönyvi kód],HaviKiadásokÖsszegzése[[#This Row],[Főkönyvi kód]],Egyéb[A csekk-kérelem indításának dátuma],"&gt;="&amp;DATEVALUE(" 1"&amp;HaviKiadásokÖsszegzése[[#Headers],[Július]]&amp;_xlfn.SINGLE(_ÉV)),Egyéb[A csekk-kérelem indításának dátuma],"&lt;="&amp;J$4)</f>
        <v>0</v>
      </c>
      <c r="K6" s="11">
        <f ca="1">SUMIFS(TételesKiadások[Csekk összege],TételesKiadások[Főkönyvi kód],HaviKiadásokÖsszegzése[[#This Row],[Főkönyvi kód]],TételesKiadások[Számla dátuma],"&gt;="&amp;K$3,TételesKiadások[Számla dátuma],"&lt;="&amp;K$4)+SUMIFS(Egyéb[Csekk összege],Egyéb[Főkönyvi kód],HaviKiadásokÖsszegzése[[#This Row],[Főkönyvi kód]],Egyéb[A csekk-kérelem indításának dátuma],"&gt;="&amp;DATEVALUE(" 1"&amp;HaviKiadásokÖsszegzése[[#Headers],[Augusztus]]&amp;_xlfn.SINGLE(_ÉV)),Egyéb[A csekk-kérelem indításának dátuma],"&lt;="&amp;K$4)</f>
        <v>0</v>
      </c>
      <c r="L6" s="11">
        <f ca="1">SUMIFS(TételesKiadások[Csekk összege],TételesKiadások[Főkönyvi kód],HaviKiadásokÖsszegzése[[#This Row],[Főkönyvi kód]],TételesKiadások[Számla dátuma],"&gt;="&amp;L$3,TételesKiadások[Számla dátuma],"&lt;="&amp;L$4)+SUMIFS(Egyéb[Csekk összege],Egyéb[Főkönyvi kód],HaviKiadásokÖsszegzése[[#This Row],[Főkönyvi kód]],Egyéb[A csekk-kérelem indításának dátuma],"&gt;="&amp;DATEVALUE(" 1"&amp;HaviKiadásokÖsszegzése[[#Headers],[Szeptember]]&amp;_xlfn.SINGLE(_ÉV)),Egyéb[A csekk-kérelem indításának dátuma],"&lt;="&amp;L$4)</f>
        <v>0</v>
      </c>
      <c r="M6" s="11">
        <f ca="1">SUMIFS(TételesKiadások[Csekk összege],TételesKiadások[Főkönyvi kód],HaviKiadásokÖsszegzése[[#This Row],[Főkönyvi kód]],TételesKiadások[Számla dátuma],"&gt;="&amp;M$3,TételesKiadások[Számla dátuma],"&lt;="&amp;M$4)+SUMIFS(Egyéb[Csekk összege],Egyéb[Főkönyvi kód],HaviKiadásokÖsszegzése[[#This Row],[Főkönyvi kód]],Egyéb[A csekk-kérelem indításának dátuma],"&gt;="&amp;DATEVALUE(" 1"&amp;HaviKiadásokÖsszegzése[[#Headers],[Október]]&amp;_xlfn.SINGLE(_ÉV)),Egyéb[A csekk-kérelem indításának dátuma],"&lt;="&amp;M$4)</f>
        <v>0</v>
      </c>
      <c r="N6" s="11">
        <f ca="1">SUMIFS(TételesKiadások[Csekk összege],TételesKiadások[Főkönyvi kód],HaviKiadásokÖsszegzése[[#This Row],[Főkönyvi kód]],TételesKiadások[Számla dátuma],"&gt;="&amp;N$3,TételesKiadások[Számla dátuma],"&lt;="&amp;N$4)+SUMIFS(Egyéb[Csekk összege],Egyéb[Főkönyvi kód],HaviKiadásokÖsszegzése[[#This Row],[Főkönyvi kód]],Egyéb[A csekk-kérelem indításának dátuma],"&gt;="&amp;DATEVALUE(" 1"&amp;HaviKiadásokÖsszegzése[[#Headers],[November]]&amp;_xlfn.SINGLE(_ÉV)),Egyéb[A csekk-kérelem indításának dátuma],"&lt;="&amp;N$4)</f>
        <v>0</v>
      </c>
      <c r="O6" s="11">
        <f ca="1">SUMIFS(TételesKiadások[Csekk összege],TételesKiadások[Főkönyvi kód],HaviKiadásokÖsszegzése[[#This Row],[Főkönyvi kód]],TételesKiadások[Számla dátuma],"&gt;="&amp;O$3,TételesKiadások[Számla dátuma],"&lt;="&amp;O$4)+SUMIFS(Egyéb[Csekk összege],Egyéb[Főkönyvi kód],HaviKiadásokÖsszegzése[[#This Row],[Főkönyvi kód]],Egyéb[A csekk-kérelem indításának dátuma],"&gt;="&amp;DATEVALUE(" 1"&amp;HaviKiadásokÖsszegzése[[#Headers],[December]]&amp;_xlfn.SINGLE(_ÉV)),Egyéb[A csekk-kérelem indításának dátuma],"&lt;="&amp;O$4)</f>
        <v>0</v>
      </c>
      <c r="P6" s="11">
        <f ca="1">SUM(HaviKiadásokÖsszegzése[[#This Row],[Január]:[December]])</f>
        <v>0</v>
      </c>
      <c r="Q6" s="20"/>
    </row>
    <row r="7" spans="2:17" ht="30" customHeight="1" x14ac:dyDescent="0.25">
      <c r="B7" s="13">
        <v>2000</v>
      </c>
      <c r="C7" s="7" t="s">
        <v>5</v>
      </c>
      <c r="D7" s="11">
        <f ca="1">SUMIFS(TételesKiadások[Csekk összege],TételesKiadások[Főkönyvi kód],HaviKiadásokÖsszegzése[[#This Row],[Főkönyvi kód]],TételesKiadások[Számla dátuma],"&gt;="&amp;D$3,TételesKiadások[Számla dátuma],"&lt;="&amp;D$4)+SUMIFS(Egyéb[Csekk összege],Egyéb[Főkönyvi kód],HaviKiadásokÖsszegzése[[#This Row],[Főkönyvi kód]],Egyéb[A csekk-kérelem indításának dátuma],"&gt;="&amp;DATEVALUE(" 1"&amp;HaviKiadásokÖsszegzése[[#Headers],[Január]]&amp;_xlfn.SINGLE(_ÉV)),Egyéb[A csekk-kérelem indításának dátuma],"&lt;="&amp;D$4)</f>
        <v>0</v>
      </c>
      <c r="E7" s="11">
        <f ca="1">SUMIFS(TételesKiadások[Csekk összege],TételesKiadások[Főkönyvi kód],HaviKiadásokÖsszegzése[[#This Row],[Főkönyvi kód]],TételesKiadások[Számla dátuma],"&gt;="&amp;E$3,TételesKiadások[Számla dátuma],"&lt;="&amp;E$4)+SUMIFS(Egyéb[Csekk összege],Egyéb[Főkönyvi kód],HaviKiadásokÖsszegzése[[#This Row],[Főkönyvi kód]],Egyéb[A csekk-kérelem indításának dátuma],"&gt;="&amp;DATEVALUE(" 1"&amp;HaviKiadásokÖsszegzése[[#Headers],[Február]]&amp;_xlfn.SINGLE(_ÉV)),Egyéb[A csekk-kérelem indításának dátuma],"&lt;="&amp;E$4)</f>
        <v>0</v>
      </c>
      <c r="F7" s="11">
        <f ca="1">SUMIFS(TételesKiadások[Csekk összege],TételesKiadások[Főkönyvi kód],HaviKiadásokÖsszegzése[[#This Row],[Főkönyvi kód]],TételesKiadások[Számla dátuma],"&gt;="&amp;F$3,TételesKiadások[Számla dátuma],"&lt;="&amp;F$4)+SUMIFS(Egyéb[Csekk összege],Egyéb[Főkönyvi kód],HaviKiadásokÖsszegzése[[#This Row],[Főkönyvi kód]],Egyéb[A csekk-kérelem indításának dátuma],"&gt;="&amp;DATEVALUE(" 1"&amp;HaviKiadásokÖsszegzése[[#Headers],[Március]]&amp;_xlfn.SINGLE(_ÉV)),Egyéb[A csekk-kérelem indításának dátuma],"&lt;="&amp;F$4)</f>
        <v>0</v>
      </c>
      <c r="G7" s="11">
        <f ca="1">SUMIFS(TételesKiadások[Csekk összege],TételesKiadások[Főkönyvi kód],HaviKiadásokÖsszegzése[[#This Row],[Főkönyvi kód]],TételesKiadások[Számla dátuma],"&gt;="&amp;G$3,TételesKiadások[Számla dátuma],"&lt;="&amp;G$4)+SUMIFS(Egyéb[Csekk összege],Egyéb[Főkönyvi kód],HaviKiadásokÖsszegzése[[#This Row],[Főkönyvi kód]],Egyéb[A csekk-kérelem indításának dátuma],"&gt;="&amp;DATEVALUE(" 1"&amp;HaviKiadásokÖsszegzése[[#Headers],[Április]]&amp;_xlfn.SINGLE(_ÉV)),Egyéb[A csekk-kérelem indításának dátuma],"&lt;="&amp;G$4)</f>
        <v>0</v>
      </c>
      <c r="H7" s="11">
        <f ca="1">SUMIFS(TételesKiadások[Csekk összege],TételesKiadások[Főkönyvi kód],HaviKiadásokÖsszegzése[[#This Row],[Főkönyvi kód]],TételesKiadások[Számla dátuma],"&gt;="&amp;H$3,TételesKiadások[Számla dátuma],"&lt;="&amp;H$4)+SUMIFS(Egyéb[Csekk összege],Egyéb[Főkönyvi kód],HaviKiadásokÖsszegzése[[#This Row],[Főkönyvi kód]],Egyéb[A csekk-kérelem indításának dátuma],"&gt;="&amp;DATEVALUE(" 1"&amp;HaviKiadásokÖsszegzése[[#Headers],[Május]]&amp;_xlfn.SINGLE(_ÉV)),Egyéb[A csekk-kérelem indításának dátuma],"&lt;="&amp;H$4)</f>
        <v>0</v>
      </c>
      <c r="I7" s="11">
        <f ca="1">SUMIFS(TételesKiadások[Csekk összege],TételesKiadások[Főkönyvi kód],HaviKiadásokÖsszegzése[[#This Row],[Főkönyvi kód]],TételesKiadások[Számla dátuma],"&gt;="&amp;I$3,TételesKiadások[Számla dátuma],"&lt;="&amp;I$4)+SUMIFS(Egyéb[Csekk összege],Egyéb[Főkönyvi kód],HaviKiadásokÖsszegzése[[#This Row],[Főkönyvi kód]],Egyéb[A csekk-kérelem indításának dátuma],"&gt;="&amp;DATEVALUE(" 1"&amp;HaviKiadásokÖsszegzése[[#Headers],[Június]]&amp;_xlfn.SINGLE(_ÉV)),Egyéb[A csekk-kérelem indításának dátuma],"&lt;="&amp;I$4)</f>
        <v>0</v>
      </c>
      <c r="J7" s="11">
        <f ca="1">SUMIFS(TételesKiadások[Csekk összege],TételesKiadások[Főkönyvi kód],HaviKiadásokÖsszegzése[[#This Row],[Főkönyvi kód]],TételesKiadások[Számla dátuma],"&gt;="&amp;J$3,TételesKiadások[Számla dátuma],"&lt;="&amp;J$4)+SUMIFS(Egyéb[Csekk összege],Egyéb[Főkönyvi kód],HaviKiadásokÖsszegzése[[#This Row],[Főkönyvi kód]],Egyéb[A csekk-kérelem indításának dátuma],"&gt;="&amp;DATEVALUE(" 1"&amp;HaviKiadásokÖsszegzése[[#Headers],[Július]]&amp;_xlfn.SINGLE(_ÉV)),Egyéb[A csekk-kérelem indításának dátuma],"&lt;="&amp;J$4)</f>
        <v>0</v>
      </c>
      <c r="K7" s="11">
        <f ca="1">SUMIFS(TételesKiadások[Csekk összege],TételesKiadások[Főkönyvi kód],HaviKiadásokÖsszegzése[[#This Row],[Főkönyvi kód]],TételesKiadások[Számla dátuma],"&gt;="&amp;K$3,TételesKiadások[Számla dátuma],"&lt;="&amp;K$4)+SUMIFS(Egyéb[Csekk összege],Egyéb[Főkönyvi kód],HaviKiadásokÖsszegzése[[#This Row],[Főkönyvi kód]],Egyéb[A csekk-kérelem indításának dátuma],"&gt;="&amp;DATEVALUE(" 1"&amp;HaviKiadásokÖsszegzése[[#Headers],[Augusztus]]&amp;_xlfn.SINGLE(_ÉV)),Egyéb[A csekk-kérelem indításának dátuma],"&lt;="&amp;K$4)</f>
        <v>0</v>
      </c>
      <c r="L7" s="11">
        <f ca="1">SUMIFS(TételesKiadások[Csekk összege],TételesKiadások[Főkönyvi kód],HaviKiadásokÖsszegzése[[#This Row],[Főkönyvi kód]],TételesKiadások[Számla dátuma],"&gt;="&amp;L$3,TételesKiadások[Számla dátuma],"&lt;="&amp;L$4)+SUMIFS(Egyéb[Csekk összege],Egyéb[Főkönyvi kód],HaviKiadásokÖsszegzése[[#This Row],[Főkönyvi kód]],Egyéb[A csekk-kérelem indításának dátuma],"&gt;="&amp;DATEVALUE(" 1"&amp;HaviKiadásokÖsszegzése[[#Headers],[Szeptember]]&amp;_xlfn.SINGLE(_ÉV)),Egyéb[A csekk-kérelem indításának dátuma],"&lt;="&amp;L$4)</f>
        <v>0</v>
      </c>
      <c r="M7" s="11">
        <f ca="1">SUMIFS(TételesKiadások[Csekk összege],TételesKiadások[Főkönyvi kód],HaviKiadásokÖsszegzése[[#This Row],[Főkönyvi kód]],TételesKiadások[Számla dátuma],"&gt;="&amp;M$3,TételesKiadások[Számla dátuma],"&lt;="&amp;M$4)+SUMIFS(Egyéb[Csekk összege],Egyéb[Főkönyvi kód],HaviKiadásokÖsszegzése[[#This Row],[Főkönyvi kód]],Egyéb[A csekk-kérelem indításának dátuma],"&gt;="&amp;DATEVALUE(" 1"&amp;HaviKiadásokÖsszegzése[[#Headers],[Október]]&amp;_xlfn.SINGLE(_ÉV)),Egyéb[A csekk-kérelem indításának dátuma],"&lt;="&amp;M$4)</f>
        <v>0</v>
      </c>
      <c r="N7" s="11">
        <f ca="1">SUMIFS(TételesKiadások[Csekk összege],TételesKiadások[Főkönyvi kód],HaviKiadásokÖsszegzése[[#This Row],[Főkönyvi kód]],TételesKiadások[Számla dátuma],"&gt;="&amp;N$3,TételesKiadások[Számla dátuma],"&lt;="&amp;N$4)+SUMIFS(Egyéb[Csekk összege],Egyéb[Főkönyvi kód],HaviKiadásokÖsszegzése[[#This Row],[Főkönyvi kód]],Egyéb[A csekk-kérelem indításának dátuma],"&gt;="&amp;DATEVALUE(" 1"&amp;HaviKiadásokÖsszegzése[[#Headers],[November]]&amp;_xlfn.SINGLE(_ÉV)),Egyéb[A csekk-kérelem indításának dátuma],"&lt;="&amp;N$4)</f>
        <v>0</v>
      </c>
      <c r="O7" s="11">
        <f ca="1">SUMIFS(TételesKiadások[Csekk összege],TételesKiadások[Főkönyvi kód],HaviKiadásokÖsszegzése[[#This Row],[Főkönyvi kód]],TételesKiadások[Számla dátuma],"&gt;="&amp;O$3,TételesKiadások[Számla dátuma],"&lt;="&amp;O$4)+SUMIFS(Egyéb[Csekk összege],Egyéb[Főkönyvi kód],HaviKiadásokÖsszegzése[[#This Row],[Főkönyvi kód]],Egyéb[A csekk-kérelem indításának dátuma],"&gt;="&amp;DATEVALUE(" 1"&amp;HaviKiadásokÖsszegzése[[#Headers],[December]]&amp;_xlfn.SINGLE(_ÉV)),Egyéb[A csekk-kérelem indításának dátuma],"&lt;="&amp;O$4)</f>
        <v>0</v>
      </c>
      <c r="P7" s="11">
        <f ca="1">SUM(HaviKiadásokÖsszegzése[[#This Row],[Január]:[December]])</f>
        <v>0</v>
      </c>
      <c r="Q7" s="20"/>
    </row>
    <row r="8" spans="2:17" ht="30" customHeight="1" x14ac:dyDescent="0.25">
      <c r="B8" s="13">
        <v>3000</v>
      </c>
      <c r="C8" s="7" t="s">
        <v>6</v>
      </c>
      <c r="D8" s="11">
        <f ca="1">SUMIFS(TételesKiadások[Csekk összege],TételesKiadások[Főkönyvi kód],HaviKiadásokÖsszegzése[[#This Row],[Főkönyvi kód]],TételesKiadások[Számla dátuma],"&gt;="&amp;D$3,TételesKiadások[Számla dátuma],"&lt;="&amp;D$4)+SUMIFS(Egyéb[Csekk összege],Egyéb[Főkönyvi kód],HaviKiadásokÖsszegzése[[#This Row],[Főkönyvi kód]],Egyéb[A csekk-kérelem indításának dátuma],"&gt;="&amp;DATEVALUE(" 1"&amp;HaviKiadásokÖsszegzése[[#Headers],[Január]]&amp;_xlfn.SINGLE(_ÉV)),Egyéb[A csekk-kérelem indításának dátuma],"&lt;="&amp;D$4)</f>
        <v>0</v>
      </c>
      <c r="E8" s="11">
        <f ca="1">SUMIFS(TételesKiadások[Csekk összege],TételesKiadások[Főkönyvi kód],HaviKiadásokÖsszegzése[[#This Row],[Főkönyvi kód]],TételesKiadások[Számla dátuma],"&gt;="&amp;E$3,TételesKiadások[Számla dátuma],"&lt;="&amp;E$4)+SUMIFS(Egyéb[Csekk összege],Egyéb[Főkönyvi kód],HaviKiadásokÖsszegzése[[#This Row],[Főkönyvi kód]],Egyéb[A csekk-kérelem indításának dátuma],"&gt;="&amp;DATEVALUE(" 1"&amp;HaviKiadásokÖsszegzése[[#Headers],[Február]]&amp;_xlfn.SINGLE(_ÉV)),Egyéb[A csekk-kérelem indításának dátuma],"&lt;="&amp;E$4)</f>
        <v>0</v>
      </c>
      <c r="F8" s="11">
        <f ca="1">SUMIFS(TételesKiadások[Csekk összege],TételesKiadások[Főkönyvi kód],HaviKiadásokÖsszegzése[[#This Row],[Főkönyvi kód]],TételesKiadások[Számla dátuma],"&gt;="&amp;F$3,TételesKiadások[Számla dátuma],"&lt;="&amp;F$4)+SUMIFS(Egyéb[Csekk összege],Egyéb[Főkönyvi kód],HaviKiadásokÖsszegzése[[#This Row],[Főkönyvi kód]],Egyéb[A csekk-kérelem indításának dátuma],"&gt;="&amp;DATEVALUE(" 1"&amp;HaviKiadásokÖsszegzése[[#Headers],[Március]]&amp;_xlfn.SINGLE(_ÉV)),Egyéb[A csekk-kérelem indításának dátuma],"&lt;="&amp;F$4)</f>
        <v>0</v>
      </c>
      <c r="G8" s="11">
        <f ca="1">SUMIFS(TételesKiadások[Csekk összege],TételesKiadások[Főkönyvi kód],HaviKiadásokÖsszegzése[[#This Row],[Főkönyvi kód]],TételesKiadások[Számla dátuma],"&gt;="&amp;G$3,TételesKiadások[Számla dátuma],"&lt;="&amp;G$4)+SUMIFS(Egyéb[Csekk összege],Egyéb[Főkönyvi kód],HaviKiadásokÖsszegzése[[#This Row],[Főkönyvi kód]],Egyéb[A csekk-kérelem indításának dátuma],"&gt;="&amp;DATEVALUE(" 1"&amp;HaviKiadásokÖsszegzése[[#Headers],[Április]]&amp;_xlfn.SINGLE(_ÉV)),Egyéb[A csekk-kérelem indításának dátuma],"&lt;="&amp;G$4)</f>
        <v>0</v>
      </c>
      <c r="H8" s="11">
        <f ca="1">SUMIFS(TételesKiadások[Csekk összege],TételesKiadások[Főkönyvi kód],HaviKiadásokÖsszegzése[[#This Row],[Főkönyvi kód]],TételesKiadások[Számla dátuma],"&gt;="&amp;H$3,TételesKiadások[Számla dátuma],"&lt;="&amp;H$4)+SUMIFS(Egyéb[Csekk összege],Egyéb[Főkönyvi kód],HaviKiadásokÖsszegzése[[#This Row],[Főkönyvi kód]],Egyéb[A csekk-kérelem indításának dátuma],"&gt;="&amp;DATEVALUE(" 1"&amp;HaviKiadásokÖsszegzése[[#Headers],[Május]]&amp;_xlfn.SINGLE(_ÉV)),Egyéb[A csekk-kérelem indításának dátuma],"&lt;="&amp;H$4)</f>
        <v>0</v>
      </c>
      <c r="I8" s="11">
        <f ca="1">SUMIFS(TételesKiadások[Csekk összege],TételesKiadások[Főkönyvi kód],HaviKiadásokÖsszegzése[[#This Row],[Főkönyvi kód]],TételesKiadások[Számla dátuma],"&gt;="&amp;I$3,TételesKiadások[Számla dátuma],"&lt;="&amp;I$4)+SUMIFS(Egyéb[Csekk összege],Egyéb[Főkönyvi kód],HaviKiadásokÖsszegzése[[#This Row],[Főkönyvi kód]],Egyéb[A csekk-kérelem indításának dátuma],"&gt;="&amp;DATEVALUE(" 1"&amp;HaviKiadásokÖsszegzése[[#Headers],[Június]]&amp;_xlfn.SINGLE(_ÉV)),Egyéb[A csekk-kérelem indításának dátuma],"&lt;="&amp;I$4)</f>
        <v>0</v>
      </c>
      <c r="J8" s="11">
        <f ca="1">SUMIFS(TételesKiadások[Csekk összege],TételesKiadások[Főkönyvi kód],HaviKiadásokÖsszegzése[[#This Row],[Főkönyvi kód]],TételesKiadások[Számla dátuma],"&gt;="&amp;J$3,TételesKiadások[Számla dátuma],"&lt;="&amp;J$4)+SUMIFS(Egyéb[Csekk összege],Egyéb[Főkönyvi kód],HaviKiadásokÖsszegzése[[#This Row],[Főkönyvi kód]],Egyéb[A csekk-kérelem indításának dátuma],"&gt;="&amp;DATEVALUE(" 1"&amp;HaviKiadásokÖsszegzése[[#Headers],[Július]]&amp;_xlfn.SINGLE(_ÉV)),Egyéb[A csekk-kérelem indításának dátuma],"&lt;="&amp;J$4)</f>
        <v>0</v>
      </c>
      <c r="K8" s="11">
        <f ca="1">SUMIFS(TételesKiadások[Csekk összege],TételesKiadások[Főkönyvi kód],HaviKiadásokÖsszegzése[[#This Row],[Főkönyvi kód]],TételesKiadások[Számla dátuma],"&gt;="&amp;K$3,TételesKiadások[Számla dátuma],"&lt;="&amp;K$4)+SUMIFS(Egyéb[Csekk összege],Egyéb[Főkönyvi kód],HaviKiadásokÖsszegzése[[#This Row],[Főkönyvi kód]],Egyéb[A csekk-kérelem indításának dátuma],"&gt;="&amp;DATEVALUE(" 1"&amp;HaviKiadásokÖsszegzése[[#Headers],[Augusztus]]&amp;_xlfn.SINGLE(_ÉV)),Egyéb[A csekk-kérelem indításának dátuma],"&lt;="&amp;K$4)</f>
        <v>0</v>
      </c>
      <c r="L8" s="11">
        <f ca="1">SUMIFS(TételesKiadások[Csekk összege],TételesKiadások[Főkönyvi kód],HaviKiadásokÖsszegzése[[#This Row],[Főkönyvi kód]],TételesKiadások[Számla dátuma],"&gt;="&amp;L$3,TételesKiadások[Számla dátuma],"&lt;="&amp;L$4)+SUMIFS(Egyéb[Csekk összege],Egyéb[Főkönyvi kód],HaviKiadásokÖsszegzése[[#This Row],[Főkönyvi kód]],Egyéb[A csekk-kérelem indításának dátuma],"&gt;="&amp;DATEVALUE(" 1"&amp;HaviKiadásokÖsszegzése[[#Headers],[Szeptember]]&amp;_xlfn.SINGLE(_ÉV)),Egyéb[A csekk-kérelem indításának dátuma],"&lt;="&amp;L$4)</f>
        <v>0</v>
      </c>
      <c r="M8" s="11">
        <f ca="1">SUMIFS(TételesKiadások[Csekk összege],TételesKiadások[Főkönyvi kód],HaviKiadásokÖsszegzése[[#This Row],[Főkönyvi kód]],TételesKiadások[Számla dátuma],"&gt;="&amp;M$3,TételesKiadások[Számla dátuma],"&lt;="&amp;M$4)+SUMIFS(Egyéb[Csekk összege],Egyéb[Főkönyvi kód],HaviKiadásokÖsszegzése[[#This Row],[Főkönyvi kód]],Egyéb[A csekk-kérelem indításának dátuma],"&gt;="&amp;DATEVALUE(" 1"&amp;HaviKiadásokÖsszegzése[[#Headers],[Október]]&amp;_xlfn.SINGLE(_ÉV)),Egyéb[A csekk-kérelem indításának dátuma],"&lt;="&amp;M$4)</f>
        <v>0</v>
      </c>
      <c r="N8" s="11">
        <f ca="1">SUMIFS(TételesKiadások[Csekk összege],TételesKiadások[Főkönyvi kód],HaviKiadásokÖsszegzése[[#This Row],[Főkönyvi kód]],TételesKiadások[Számla dátuma],"&gt;="&amp;N$3,TételesKiadások[Számla dátuma],"&lt;="&amp;N$4)+SUMIFS(Egyéb[Csekk összege],Egyéb[Főkönyvi kód],HaviKiadásokÖsszegzése[[#This Row],[Főkönyvi kód]],Egyéb[A csekk-kérelem indításának dátuma],"&gt;="&amp;DATEVALUE(" 1"&amp;HaviKiadásokÖsszegzése[[#Headers],[November]]&amp;_xlfn.SINGLE(_ÉV)),Egyéb[A csekk-kérelem indításának dátuma],"&lt;="&amp;N$4)</f>
        <v>0</v>
      </c>
      <c r="O8" s="11">
        <f ca="1">SUMIFS(TételesKiadások[Csekk összege],TételesKiadások[Főkönyvi kód],HaviKiadásokÖsszegzése[[#This Row],[Főkönyvi kód]],TételesKiadások[Számla dátuma],"&gt;="&amp;O$3,TételesKiadások[Számla dátuma],"&lt;="&amp;O$4)+SUMIFS(Egyéb[Csekk összege],Egyéb[Főkönyvi kód],HaviKiadásokÖsszegzése[[#This Row],[Főkönyvi kód]],Egyéb[A csekk-kérelem indításának dátuma],"&gt;="&amp;DATEVALUE(" 1"&amp;HaviKiadásokÖsszegzése[[#Headers],[December]]&amp;_xlfn.SINGLE(_ÉV)),Egyéb[A csekk-kérelem indításának dátuma],"&lt;="&amp;O$4)</f>
        <v>0</v>
      </c>
      <c r="P8" s="11">
        <f ca="1">SUM(HaviKiadásokÖsszegzése[[#This Row],[Január]:[December]])</f>
        <v>0</v>
      </c>
      <c r="Q8" s="20"/>
    </row>
    <row r="9" spans="2:17" ht="30" customHeight="1" x14ac:dyDescent="0.25">
      <c r="B9" s="13">
        <v>4000</v>
      </c>
      <c r="C9" s="7" t="s">
        <v>7</v>
      </c>
      <c r="D9" s="11">
        <f ca="1">SUMIFS(TételesKiadások[Csekk összege],TételesKiadások[Főkönyvi kód],HaviKiadásokÖsszegzése[[#This Row],[Főkönyvi kód]],TételesKiadások[Számla dátuma],"&gt;="&amp;D$3,TételesKiadások[Számla dátuma],"&lt;="&amp;D$4)+SUMIFS(Egyéb[Csekk összege],Egyéb[Főkönyvi kód],HaviKiadásokÖsszegzése[[#This Row],[Főkönyvi kód]],Egyéb[A csekk-kérelem indításának dátuma],"&gt;="&amp;DATEVALUE(" 1"&amp;HaviKiadásokÖsszegzése[[#Headers],[Január]]&amp;_xlfn.SINGLE(_ÉV)),Egyéb[A csekk-kérelem indításának dátuma],"&lt;="&amp;D$4)</f>
        <v>0</v>
      </c>
      <c r="E9" s="11">
        <f ca="1">SUMIFS(TételesKiadások[Csekk összege],TételesKiadások[Főkönyvi kód],HaviKiadásokÖsszegzése[[#This Row],[Főkönyvi kód]],TételesKiadások[Számla dátuma],"&gt;="&amp;E$3,TételesKiadások[Számla dátuma],"&lt;="&amp;E$4)+SUMIFS(Egyéb[Csekk összege],Egyéb[Főkönyvi kód],HaviKiadásokÖsszegzése[[#This Row],[Főkönyvi kód]],Egyéb[A csekk-kérelem indításának dátuma],"&gt;="&amp;DATEVALUE(" 1"&amp;HaviKiadásokÖsszegzése[[#Headers],[Február]]&amp;_xlfn.SINGLE(_ÉV)),Egyéb[A csekk-kérelem indításának dátuma],"&lt;="&amp;E$4)</f>
        <v>0</v>
      </c>
      <c r="F9" s="11">
        <f ca="1">SUMIFS(TételesKiadások[Csekk összege],TételesKiadások[Főkönyvi kód],HaviKiadásokÖsszegzése[[#This Row],[Főkönyvi kód]],TételesKiadások[Számla dátuma],"&gt;="&amp;F$3,TételesKiadások[Számla dátuma],"&lt;="&amp;F$4)+SUMIFS(Egyéb[Csekk összege],Egyéb[Főkönyvi kód],HaviKiadásokÖsszegzése[[#This Row],[Főkönyvi kód]],Egyéb[A csekk-kérelem indításának dátuma],"&gt;="&amp;DATEVALUE(" 1"&amp;HaviKiadásokÖsszegzése[[#Headers],[Március]]&amp;_xlfn.SINGLE(_ÉV)),Egyéb[A csekk-kérelem indításának dátuma],"&lt;="&amp;F$4)</f>
        <v>0</v>
      </c>
      <c r="G9" s="11">
        <f ca="1">SUMIFS(TételesKiadások[Csekk összege],TételesKiadások[Főkönyvi kód],HaviKiadásokÖsszegzése[[#This Row],[Főkönyvi kód]],TételesKiadások[Számla dátuma],"&gt;="&amp;G$3,TételesKiadások[Számla dátuma],"&lt;="&amp;G$4)+SUMIFS(Egyéb[Csekk összege],Egyéb[Főkönyvi kód],HaviKiadásokÖsszegzése[[#This Row],[Főkönyvi kód]],Egyéb[A csekk-kérelem indításának dátuma],"&gt;="&amp;DATEVALUE(" 1"&amp;HaviKiadásokÖsszegzése[[#Headers],[Április]]&amp;_xlfn.SINGLE(_ÉV)),Egyéb[A csekk-kérelem indításának dátuma],"&lt;="&amp;G$4)</f>
        <v>0</v>
      </c>
      <c r="H9" s="11">
        <f ca="1">SUMIFS(TételesKiadások[Csekk összege],TételesKiadások[Főkönyvi kód],HaviKiadásokÖsszegzése[[#This Row],[Főkönyvi kód]],TételesKiadások[Számla dátuma],"&gt;="&amp;H$3,TételesKiadások[Számla dátuma],"&lt;="&amp;H$4)+SUMIFS(Egyéb[Csekk összege],Egyéb[Főkönyvi kód],HaviKiadásokÖsszegzése[[#This Row],[Főkönyvi kód]],Egyéb[A csekk-kérelem indításának dátuma],"&gt;="&amp;DATEVALUE(" 1"&amp;HaviKiadásokÖsszegzése[[#Headers],[Május]]&amp;_xlfn.SINGLE(_ÉV)),Egyéb[A csekk-kérelem indításának dátuma],"&lt;="&amp;H$4)</f>
        <v>0</v>
      </c>
      <c r="I9" s="11">
        <f ca="1">SUMIFS(TételesKiadások[Csekk összege],TételesKiadások[Főkönyvi kód],HaviKiadásokÖsszegzése[[#This Row],[Főkönyvi kód]],TételesKiadások[Számla dátuma],"&gt;="&amp;I$3,TételesKiadások[Számla dátuma],"&lt;="&amp;I$4)+SUMIFS(Egyéb[Csekk összege],Egyéb[Főkönyvi kód],HaviKiadásokÖsszegzése[[#This Row],[Főkönyvi kód]],Egyéb[A csekk-kérelem indításának dátuma],"&gt;="&amp;DATEVALUE(" 1"&amp;HaviKiadásokÖsszegzése[[#Headers],[Június]]&amp;_xlfn.SINGLE(_ÉV)),Egyéb[A csekk-kérelem indításának dátuma],"&lt;="&amp;I$4)</f>
        <v>0</v>
      </c>
      <c r="J9" s="11">
        <f ca="1">SUMIFS(TételesKiadások[Csekk összege],TételesKiadások[Főkönyvi kód],HaviKiadásokÖsszegzése[[#This Row],[Főkönyvi kód]],TételesKiadások[Számla dátuma],"&gt;="&amp;J$3,TételesKiadások[Számla dátuma],"&lt;="&amp;J$4)+SUMIFS(Egyéb[Csekk összege],Egyéb[Főkönyvi kód],HaviKiadásokÖsszegzése[[#This Row],[Főkönyvi kód]],Egyéb[A csekk-kérelem indításának dátuma],"&gt;="&amp;DATEVALUE(" 1"&amp;HaviKiadásokÖsszegzése[[#Headers],[Július]]&amp;_xlfn.SINGLE(_ÉV)),Egyéb[A csekk-kérelem indításának dátuma],"&lt;="&amp;J$4)</f>
        <v>0</v>
      </c>
      <c r="K9" s="11">
        <f ca="1">SUMIFS(TételesKiadások[Csekk összege],TételesKiadások[Főkönyvi kód],HaviKiadásokÖsszegzése[[#This Row],[Főkönyvi kód]],TételesKiadások[Számla dátuma],"&gt;="&amp;K$3,TételesKiadások[Számla dátuma],"&lt;="&amp;K$4)+SUMIFS(Egyéb[Csekk összege],Egyéb[Főkönyvi kód],HaviKiadásokÖsszegzése[[#This Row],[Főkönyvi kód]],Egyéb[A csekk-kérelem indításának dátuma],"&gt;="&amp;DATEVALUE(" 1"&amp;HaviKiadásokÖsszegzése[[#Headers],[Augusztus]]&amp;_xlfn.SINGLE(_ÉV)),Egyéb[A csekk-kérelem indításának dátuma],"&lt;="&amp;K$4)</f>
        <v>0</v>
      </c>
      <c r="L9" s="11">
        <f ca="1">SUMIFS(TételesKiadások[Csekk összege],TételesKiadások[Főkönyvi kód],HaviKiadásokÖsszegzése[[#This Row],[Főkönyvi kód]],TételesKiadások[Számla dátuma],"&gt;="&amp;L$3,TételesKiadások[Számla dátuma],"&lt;="&amp;L$4)+SUMIFS(Egyéb[Csekk összege],Egyéb[Főkönyvi kód],HaviKiadásokÖsszegzése[[#This Row],[Főkönyvi kód]],Egyéb[A csekk-kérelem indításának dátuma],"&gt;="&amp;DATEVALUE(" 1"&amp;HaviKiadásokÖsszegzése[[#Headers],[Szeptember]]&amp;_xlfn.SINGLE(_ÉV)),Egyéb[A csekk-kérelem indításának dátuma],"&lt;="&amp;L$4)</f>
        <v>0</v>
      </c>
      <c r="M9" s="11">
        <f ca="1">SUMIFS(TételesKiadások[Csekk összege],TételesKiadások[Főkönyvi kód],HaviKiadásokÖsszegzése[[#This Row],[Főkönyvi kód]],TételesKiadások[Számla dátuma],"&gt;="&amp;M$3,TételesKiadások[Számla dátuma],"&lt;="&amp;M$4)+SUMIFS(Egyéb[Csekk összege],Egyéb[Főkönyvi kód],HaviKiadásokÖsszegzése[[#This Row],[Főkönyvi kód]],Egyéb[A csekk-kérelem indításának dátuma],"&gt;="&amp;DATEVALUE(" 1"&amp;HaviKiadásokÖsszegzése[[#Headers],[Október]]&amp;_xlfn.SINGLE(_ÉV)),Egyéb[A csekk-kérelem indításának dátuma],"&lt;="&amp;M$4)</f>
        <v>0</v>
      </c>
      <c r="N9" s="11">
        <f ca="1">SUMIFS(TételesKiadások[Csekk összege],TételesKiadások[Főkönyvi kód],HaviKiadásokÖsszegzése[[#This Row],[Főkönyvi kód]],TételesKiadások[Számla dátuma],"&gt;="&amp;N$3,TételesKiadások[Számla dátuma],"&lt;="&amp;N$4)+SUMIFS(Egyéb[Csekk összege],Egyéb[Főkönyvi kód],HaviKiadásokÖsszegzése[[#This Row],[Főkönyvi kód]],Egyéb[A csekk-kérelem indításának dátuma],"&gt;="&amp;DATEVALUE(" 1"&amp;HaviKiadásokÖsszegzése[[#Headers],[November]]&amp;_xlfn.SINGLE(_ÉV)),Egyéb[A csekk-kérelem indításának dátuma],"&lt;="&amp;N$4)</f>
        <v>0</v>
      </c>
      <c r="O9" s="11">
        <f ca="1">SUMIFS(TételesKiadások[Csekk összege],TételesKiadások[Főkönyvi kód],HaviKiadásokÖsszegzése[[#This Row],[Főkönyvi kód]],TételesKiadások[Számla dátuma],"&gt;="&amp;O$3,TételesKiadások[Számla dátuma],"&lt;="&amp;O$4)+SUMIFS(Egyéb[Csekk összege],Egyéb[Főkönyvi kód],HaviKiadásokÖsszegzése[[#This Row],[Főkönyvi kód]],Egyéb[A csekk-kérelem indításának dátuma],"&gt;="&amp;DATEVALUE(" 1"&amp;HaviKiadásokÖsszegzése[[#Headers],[December]]&amp;_xlfn.SINGLE(_ÉV)),Egyéb[A csekk-kérelem indításának dátuma],"&lt;="&amp;O$4)</f>
        <v>0</v>
      </c>
      <c r="P9" s="11">
        <f ca="1">SUM(HaviKiadásokÖsszegzése[[#This Row],[Január]:[December]])</f>
        <v>0</v>
      </c>
      <c r="Q9" s="20"/>
    </row>
    <row r="10" spans="2:17" ht="30" customHeight="1" x14ac:dyDescent="0.25">
      <c r="B10" s="13">
        <v>5000</v>
      </c>
      <c r="C10" s="7" t="s">
        <v>8</v>
      </c>
      <c r="D10" s="11">
        <f ca="1">SUMIFS(TételesKiadások[Csekk összege],TételesKiadások[Főkönyvi kód],HaviKiadásokÖsszegzése[[#This Row],[Főkönyvi kód]],TételesKiadások[Számla dátuma],"&gt;="&amp;D$3,TételesKiadások[Számla dátuma],"&lt;="&amp;D$4)+SUMIFS(Egyéb[Csekk összege],Egyéb[Főkönyvi kód],HaviKiadásokÖsszegzése[[#This Row],[Főkönyvi kód]],Egyéb[A csekk-kérelem indításának dátuma],"&gt;="&amp;DATEVALUE(" 1"&amp;HaviKiadásokÖsszegzése[[#Headers],[Január]]&amp;_xlfn.SINGLE(_ÉV)),Egyéb[A csekk-kérelem indításának dátuma],"&lt;="&amp;D$4)</f>
        <v>0</v>
      </c>
      <c r="E10" s="11">
        <f ca="1">SUMIFS(TételesKiadások[Csekk összege],TételesKiadások[Főkönyvi kód],HaviKiadásokÖsszegzése[[#This Row],[Főkönyvi kód]],TételesKiadások[Számla dátuma],"&gt;="&amp;E$3,TételesKiadások[Számla dátuma],"&lt;="&amp;E$4)+SUMIFS(Egyéb[Csekk összege],Egyéb[Főkönyvi kód],HaviKiadásokÖsszegzése[[#This Row],[Főkönyvi kód]],Egyéb[A csekk-kérelem indításának dátuma],"&gt;="&amp;DATEVALUE(" 1"&amp;HaviKiadásokÖsszegzése[[#Headers],[Február]]&amp;_xlfn.SINGLE(_ÉV)),Egyéb[A csekk-kérelem indításának dátuma],"&lt;="&amp;E$4)</f>
        <v>0</v>
      </c>
      <c r="F10" s="11">
        <f ca="1">SUMIFS(TételesKiadások[Csekk összege],TételesKiadások[Főkönyvi kód],HaviKiadásokÖsszegzése[[#This Row],[Főkönyvi kód]],TételesKiadások[Számla dátuma],"&gt;="&amp;F$3,TételesKiadások[Számla dátuma],"&lt;="&amp;F$4)+SUMIFS(Egyéb[Csekk összege],Egyéb[Főkönyvi kód],HaviKiadásokÖsszegzése[[#This Row],[Főkönyvi kód]],Egyéb[A csekk-kérelem indításának dátuma],"&gt;="&amp;DATEVALUE(" 1"&amp;HaviKiadásokÖsszegzése[[#Headers],[Március]]&amp;_xlfn.SINGLE(_ÉV)),Egyéb[A csekk-kérelem indításának dátuma],"&lt;="&amp;F$4)</f>
        <v>0</v>
      </c>
      <c r="G10" s="11">
        <f ca="1">SUMIFS(TételesKiadások[Csekk összege],TételesKiadások[Főkönyvi kód],HaviKiadásokÖsszegzése[[#This Row],[Főkönyvi kód]],TételesKiadások[Számla dátuma],"&gt;="&amp;G$3,TételesKiadások[Számla dátuma],"&lt;="&amp;G$4)+SUMIFS(Egyéb[Csekk összege],Egyéb[Főkönyvi kód],HaviKiadásokÖsszegzése[[#This Row],[Főkönyvi kód]],Egyéb[A csekk-kérelem indításának dátuma],"&gt;="&amp;DATEVALUE(" 1"&amp;HaviKiadásokÖsszegzése[[#Headers],[Április]]&amp;_xlfn.SINGLE(_ÉV)),Egyéb[A csekk-kérelem indításának dátuma],"&lt;="&amp;G$4)</f>
        <v>0</v>
      </c>
      <c r="H10" s="11">
        <f ca="1">SUMIFS(TételesKiadások[Csekk összege],TételesKiadások[Főkönyvi kód],HaviKiadásokÖsszegzése[[#This Row],[Főkönyvi kód]],TételesKiadások[Számla dátuma],"&gt;="&amp;H$3,TételesKiadások[Számla dátuma],"&lt;="&amp;H$4)+SUMIFS(Egyéb[Csekk összege],Egyéb[Főkönyvi kód],HaviKiadásokÖsszegzése[[#This Row],[Főkönyvi kód]],Egyéb[A csekk-kérelem indításának dátuma],"&gt;="&amp;DATEVALUE(" 1"&amp;HaviKiadásokÖsszegzése[[#Headers],[Május]]&amp;_xlfn.SINGLE(_ÉV)),Egyéb[A csekk-kérelem indításának dátuma],"&lt;="&amp;H$4)</f>
        <v>0</v>
      </c>
      <c r="I10" s="11">
        <f ca="1">SUMIFS(TételesKiadások[Csekk összege],TételesKiadások[Főkönyvi kód],HaviKiadásokÖsszegzése[[#This Row],[Főkönyvi kód]],TételesKiadások[Számla dátuma],"&gt;="&amp;I$3,TételesKiadások[Számla dátuma],"&lt;="&amp;I$4)+SUMIFS(Egyéb[Csekk összege],Egyéb[Főkönyvi kód],HaviKiadásokÖsszegzése[[#This Row],[Főkönyvi kód]],Egyéb[A csekk-kérelem indításának dátuma],"&gt;="&amp;DATEVALUE(" 1"&amp;HaviKiadásokÖsszegzése[[#Headers],[Június]]&amp;_xlfn.SINGLE(_ÉV)),Egyéb[A csekk-kérelem indításának dátuma],"&lt;="&amp;I$4)</f>
        <v>0</v>
      </c>
      <c r="J10" s="11">
        <f ca="1">SUMIFS(TételesKiadások[Csekk összege],TételesKiadások[Főkönyvi kód],HaviKiadásokÖsszegzése[[#This Row],[Főkönyvi kód]],TételesKiadások[Számla dátuma],"&gt;="&amp;J$3,TételesKiadások[Számla dátuma],"&lt;="&amp;J$4)+SUMIFS(Egyéb[Csekk összege],Egyéb[Főkönyvi kód],HaviKiadásokÖsszegzése[[#This Row],[Főkönyvi kód]],Egyéb[A csekk-kérelem indításának dátuma],"&gt;="&amp;DATEVALUE(" 1"&amp;HaviKiadásokÖsszegzése[[#Headers],[Július]]&amp;_xlfn.SINGLE(_ÉV)),Egyéb[A csekk-kérelem indításának dátuma],"&lt;="&amp;J$4)</f>
        <v>0</v>
      </c>
      <c r="K10" s="11">
        <f ca="1">SUMIFS(TételesKiadások[Csekk összege],TételesKiadások[Főkönyvi kód],HaviKiadásokÖsszegzése[[#This Row],[Főkönyvi kód]],TételesKiadások[Számla dátuma],"&gt;="&amp;K$3,TételesKiadások[Számla dátuma],"&lt;="&amp;K$4)+SUMIFS(Egyéb[Csekk összege],Egyéb[Főkönyvi kód],HaviKiadásokÖsszegzése[[#This Row],[Főkönyvi kód]],Egyéb[A csekk-kérelem indításának dátuma],"&gt;="&amp;DATEVALUE(" 1"&amp;HaviKiadásokÖsszegzése[[#Headers],[Augusztus]]&amp;_xlfn.SINGLE(_ÉV)),Egyéb[A csekk-kérelem indításának dátuma],"&lt;="&amp;K$4)</f>
        <v>0</v>
      </c>
      <c r="L10" s="11">
        <f ca="1">SUMIFS(TételesKiadások[Csekk összege],TételesKiadások[Főkönyvi kód],HaviKiadásokÖsszegzése[[#This Row],[Főkönyvi kód]],TételesKiadások[Számla dátuma],"&gt;="&amp;L$3,TételesKiadások[Számla dátuma],"&lt;="&amp;L$4)+SUMIFS(Egyéb[Csekk összege],Egyéb[Főkönyvi kód],HaviKiadásokÖsszegzése[[#This Row],[Főkönyvi kód]],Egyéb[A csekk-kérelem indításának dátuma],"&gt;="&amp;DATEVALUE(" 1"&amp;HaviKiadásokÖsszegzése[[#Headers],[Szeptember]]&amp;_xlfn.SINGLE(_ÉV)),Egyéb[A csekk-kérelem indításának dátuma],"&lt;="&amp;L$4)</f>
        <v>0</v>
      </c>
      <c r="M10" s="11">
        <f ca="1">SUMIFS(TételesKiadások[Csekk összege],TételesKiadások[Főkönyvi kód],HaviKiadásokÖsszegzése[[#This Row],[Főkönyvi kód]],TételesKiadások[Számla dátuma],"&gt;="&amp;M$3,TételesKiadások[Számla dátuma],"&lt;="&amp;M$4)+SUMIFS(Egyéb[Csekk összege],Egyéb[Főkönyvi kód],HaviKiadásokÖsszegzése[[#This Row],[Főkönyvi kód]],Egyéb[A csekk-kérelem indításának dátuma],"&gt;="&amp;DATEVALUE(" 1"&amp;HaviKiadásokÖsszegzése[[#Headers],[Október]]&amp;_xlfn.SINGLE(_ÉV)),Egyéb[A csekk-kérelem indításának dátuma],"&lt;="&amp;M$4)</f>
        <v>0</v>
      </c>
      <c r="N10" s="11">
        <f ca="1">SUMIFS(TételesKiadások[Csekk összege],TételesKiadások[Főkönyvi kód],HaviKiadásokÖsszegzése[[#This Row],[Főkönyvi kód]],TételesKiadások[Számla dátuma],"&gt;="&amp;N$3,TételesKiadások[Számla dátuma],"&lt;="&amp;N$4)+SUMIFS(Egyéb[Csekk összege],Egyéb[Főkönyvi kód],HaviKiadásokÖsszegzése[[#This Row],[Főkönyvi kód]],Egyéb[A csekk-kérelem indításának dátuma],"&gt;="&amp;DATEVALUE(" 1"&amp;HaviKiadásokÖsszegzése[[#Headers],[November]]&amp;_xlfn.SINGLE(_ÉV)),Egyéb[A csekk-kérelem indításának dátuma],"&lt;="&amp;N$4)</f>
        <v>0</v>
      </c>
      <c r="O10" s="11">
        <f ca="1">SUMIFS(TételesKiadások[Csekk összege],TételesKiadások[Főkönyvi kód],HaviKiadásokÖsszegzése[[#This Row],[Főkönyvi kód]],TételesKiadások[Számla dátuma],"&gt;="&amp;O$3,TételesKiadások[Számla dátuma],"&lt;="&amp;O$4)+SUMIFS(Egyéb[Csekk összege],Egyéb[Főkönyvi kód],HaviKiadásokÖsszegzése[[#This Row],[Főkönyvi kód]],Egyéb[A csekk-kérelem indításának dátuma],"&gt;="&amp;DATEVALUE(" 1"&amp;HaviKiadásokÖsszegzése[[#Headers],[December]]&amp;_xlfn.SINGLE(_ÉV)),Egyéb[A csekk-kérelem indításának dátuma],"&lt;="&amp;O$4)</f>
        <v>0</v>
      </c>
      <c r="P10" s="11">
        <f ca="1">SUM(HaviKiadásokÖsszegzése[[#This Row],[Január]:[December]])</f>
        <v>0</v>
      </c>
      <c r="Q10" s="20"/>
    </row>
    <row r="11" spans="2:17" ht="30" customHeight="1" x14ac:dyDescent="0.25">
      <c r="B11" s="13">
        <v>6000</v>
      </c>
      <c r="C11" s="7" t="s">
        <v>9</v>
      </c>
      <c r="D11" s="11">
        <f ca="1">SUMIFS(TételesKiadások[Csekk összege],TételesKiadások[Főkönyvi kód],HaviKiadásokÖsszegzése[[#This Row],[Főkönyvi kód]],TételesKiadások[Számla dátuma],"&gt;="&amp;D$3,TételesKiadások[Számla dátuma],"&lt;="&amp;D$4)+SUMIFS(Egyéb[Csekk összege],Egyéb[Főkönyvi kód],HaviKiadásokÖsszegzése[[#This Row],[Főkönyvi kód]],Egyéb[A csekk-kérelem indításának dátuma],"&gt;="&amp;DATEVALUE(" 1"&amp;HaviKiadásokÖsszegzése[[#Headers],[Január]]&amp;_xlfn.SINGLE(_ÉV)),Egyéb[A csekk-kérelem indításának dátuma],"&lt;="&amp;D$4)</f>
        <v>0</v>
      </c>
      <c r="E11" s="11">
        <f ca="1">SUMIFS(TételesKiadások[Csekk összege],TételesKiadások[Főkönyvi kód],HaviKiadásokÖsszegzése[[#This Row],[Főkönyvi kód]],TételesKiadások[Számla dátuma],"&gt;="&amp;E$3,TételesKiadások[Számla dátuma],"&lt;="&amp;E$4)+SUMIFS(Egyéb[Csekk összege],Egyéb[Főkönyvi kód],HaviKiadásokÖsszegzése[[#This Row],[Főkönyvi kód]],Egyéb[A csekk-kérelem indításának dátuma],"&gt;="&amp;DATEVALUE(" 1"&amp;HaviKiadásokÖsszegzése[[#Headers],[Február]]&amp;_xlfn.SINGLE(_ÉV)),Egyéb[A csekk-kérelem indításának dátuma],"&lt;="&amp;E$4)</f>
        <v>0</v>
      </c>
      <c r="F11" s="11">
        <f ca="1">SUMIFS(TételesKiadások[Csekk összege],TételesKiadások[Főkönyvi kód],HaviKiadásokÖsszegzése[[#This Row],[Főkönyvi kód]],TételesKiadások[Számla dátuma],"&gt;="&amp;F$3,TételesKiadások[Számla dátuma],"&lt;="&amp;F$4)+SUMIFS(Egyéb[Csekk összege],Egyéb[Főkönyvi kód],HaviKiadásokÖsszegzése[[#This Row],[Főkönyvi kód]],Egyéb[A csekk-kérelem indításának dátuma],"&gt;="&amp;DATEVALUE(" 1"&amp;HaviKiadásokÖsszegzése[[#Headers],[Március]]&amp;_xlfn.SINGLE(_ÉV)),Egyéb[A csekk-kérelem indításának dátuma],"&lt;="&amp;F$4)</f>
        <v>0</v>
      </c>
      <c r="G11" s="11">
        <f ca="1">SUMIFS(TételesKiadások[Csekk összege],TételesKiadások[Főkönyvi kód],HaviKiadásokÖsszegzése[[#This Row],[Főkönyvi kód]],TételesKiadások[Számla dátuma],"&gt;="&amp;G$3,TételesKiadások[Számla dátuma],"&lt;="&amp;G$4)+SUMIFS(Egyéb[Csekk összege],Egyéb[Főkönyvi kód],HaviKiadásokÖsszegzése[[#This Row],[Főkönyvi kód]],Egyéb[A csekk-kérelem indításának dátuma],"&gt;="&amp;DATEVALUE(" 1"&amp;HaviKiadásokÖsszegzése[[#Headers],[Április]]&amp;_xlfn.SINGLE(_ÉV)),Egyéb[A csekk-kérelem indításának dátuma],"&lt;="&amp;G$4)</f>
        <v>0</v>
      </c>
      <c r="H11" s="11">
        <f ca="1">SUMIFS(TételesKiadások[Csekk összege],TételesKiadások[Főkönyvi kód],HaviKiadásokÖsszegzése[[#This Row],[Főkönyvi kód]],TételesKiadások[Számla dátuma],"&gt;="&amp;H$3,TételesKiadások[Számla dátuma],"&lt;="&amp;H$4)+SUMIFS(Egyéb[Csekk összege],Egyéb[Főkönyvi kód],HaviKiadásokÖsszegzése[[#This Row],[Főkönyvi kód]],Egyéb[A csekk-kérelem indításának dátuma],"&gt;="&amp;DATEVALUE(" 1"&amp;HaviKiadásokÖsszegzése[[#Headers],[Május]]&amp;_xlfn.SINGLE(_ÉV)),Egyéb[A csekk-kérelem indításának dátuma],"&lt;="&amp;H$4)</f>
        <v>0</v>
      </c>
      <c r="I11" s="11">
        <f ca="1">SUMIFS(TételesKiadások[Csekk összege],TételesKiadások[Főkönyvi kód],HaviKiadásokÖsszegzése[[#This Row],[Főkönyvi kód]],TételesKiadások[Számla dátuma],"&gt;="&amp;I$3,TételesKiadások[Számla dátuma],"&lt;="&amp;I$4)+SUMIFS(Egyéb[Csekk összege],Egyéb[Főkönyvi kód],HaviKiadásokÖsszegzése[[#This Row],[Főkönyvi kód]],Egyéb[A csekk-kérelem indításának dátuma],"&gt;="&amp;DATEVALUE(" 1"&amp;HaviKiadásokÖsszegzése[[#Headers],[Június]]&amp;_xlfn.SINGLE(_ÉV)),Egyéb[A csekk-kérelem indításának dátuma],"&lt;="&amp;I$4)</f>
        <v>0</v>
      </c>
      <c r="J11" s="11">
        <f ca="1">SUMIFS(TételesKiadások[Csekk összege],TételesKiadások[Főkönyvi kód],HaviKiadásokÖsszegzése[[#This Row],[Főkönyvi kód]],TételesKiadások[Számla dátuma],"&gt;="&amp;J$3,TételesKiadások[Számla dátuma],"&lt;="&amp;J$4)+SUMIFS(Egyéb[Csekk összege],Egyéb[Főkönyvi kód],HaviKiadásokÖsszegzése[[#This Row],[Főkönyvi kód]],Egyéb[A csekk-kérelem indításának dátuma],"&gt;="&amp;DATEVALUE(" 1"&amp;HaviKiadásokÖsszegzése[[#Headers],[Július]]&amp;_xlfn.SINGLE(_ÉV)),Egyéb[A csekk-kérelem indításának dátuma],"&lt;="&amp;J$4)</f>
        <v>0</v>
      </c>
      <c r="K11" s="11">
        <f ca="1">SUMIFS(TételesKiadások[Csekk összege],TételesKiadások[Főkönyvi kód],HaviKiadásokÖsszegzése[[#This Row],[Főkönyvi kód]],TételesKiadások[Számla dátuma],"&gt;="&amp;K$3,TételesKiadások[Számla dátuma],"&lt;="&amp;K$4)+SUMIFS(Egyéb[Csekk összege],Egyéb[Főkönyvi kód],HaviKiadásokÖsszegzése[[#This Row],[Főkönyvi kód]],Egyéb[A csekk-kérelem indításának dátuma],"&gt;="&amp;DATEVALUE(" 1"&amp;HaviKiadásokÖsszegzése[[#Headers],[Augusztus]]&amp;_xlfn.SINGLE(_ÉV)),Egyéb[A csekk-kérelem indításának dátuma],"&lt;="&amp;K$4)</f>
        <v>0</v>
      </c>
      <c r="L11" s="11">
        <f ca="1">SUMIFS(TételesKiadások[Csekk összege],TételesKiadások[Főkönyvi kód],HaviKiadásokÖsszegzése[[#This Row],[Főkönyvi kód]],TételesKiadások[Számla dátuma],"&gt;="&amp;L$3,TételesKiadások[Számla dátuma],"&lt;="&amp;L$4)+SUMIFS(Egyéb[Csekk összege],Egyéb[Főkönyvi kód],HaviKiadásokÖsszegzése[[#This Row],[Főkönyvi kód]],Egyéb[A csekk-kérelem indításának dátuma],"&gt;="&amp;DATEVALUE(" 1"&amp;HaviKiadásokÖsszegzése[[#Headers],[Szeptember]]&amp;_xlfn.SINGLE(_ÉV)),Egyéb[A csekk-kérelem indításának dátuma],"&lt;="&amp;L$4)</f>
        <v>0</v>
      </c>
      <c r="M11" s="11">
        <f ca="1">SUMIFS(TételesKiadások[Csekk összege],TételesKiadások[Főkönyvi kód],HaviKiadásokÖsszegzése[[#This Row],[Főkönyvi kód]],TételesKiadások[Számla dátuma],"&gt;="&amp;M$3,TételesKiadások[Számla dátuma],"&lt;="&amp;M$4)+SUMIFS(Egyéb[Csekk összege],Egyéb[Főkönyvi kód],HaviKiadásokÖsszegzése[[#This Row],[Főkönyvi kód]],Egyéb[A csekk-kérelem indításának dátuma],"&gt;="&amp;DATEVALUE(" 1"&amp;HaviKiadásokÖsszegzése[[#Headers],[Október]]&amp;_xlfn.SINGLE(_ÉV)),Egyéb[A csekk-kérelem indításának dátuma],"&lt;="&amp;M$4)</f>
        <v>0</v>
      </c>
      <c r="N11" s="11">
        <f ca="1">SUMIFS(TételesKiadások[Csekk összege],TételesKiadások[Főkönyvi kód],HaviKiadásokÖsszegzése[[#This Row],[Főkönyvi kód]],TételesKiadások[Számla dátuma],"&gt;="&amp;N$3,TételesKiadások[Számla dátuma],"&lt;="&amp;N$4)+SUMIFS(Egyéb[Csekk összege],Egyéb[Főkönyvi kód],HaviKiadásokÖsszegzése[[#This Row],[Főkönyvi kód]],Egyéb[A csekk-kérelem indításának dátuma],"&gt;="&amp;DATEVALUE(" 1"&amp;HaviKiadásokÖsszegzése[[#Headers],[November]]&amp;_xlfn.SINGLE(_ÉV)),Egyéb[A csekk-kérelem indításának dátuma],"&lt;="&amp;N$4)</f>
        <v>0</v>
      </c>
      <c r="O11" s="11">
        <f ca="1">SUMIFS(TételesKiadások[Csekk összege],TételesKiadások[Főkönyvi kód],HaviKiadásokÖsszegzése[[#This Row],[Főkönyvi kód]],TételesKiadások[Számla dátuma],"&gt;="&amp;O$3,TételesKiadások[Számla dátuma],"&lt;="&amp;O$4)+SUMIFS(Egyéb[Csekk összege],Egyéb[Főkönyvi kód],HaviKiadásokÖsszegzése[[#This Row],[Főkönyvi kód]],Egyéb[A csekk-kérelem indításának dátuma],"&gt;="&amp;DATEVALUE(" 1"&amp;HaviKiadásokÖsszegzése[[#Headers],[December]]&amp;_xlfn.SINGLE(_ÉV)),Egyéb[A csekk-kérelem indításának dátuma],"&lt;="&amp;O$4)</f>
        <v>0</v>
      </c>
      <c r="P11" s="11">
        <f ca="1">SUM(HaviKiadásokÖsszegzése[[#This Row],[Január]:[December]])</f>
        <v>0</v>
      </c>
      <c r="Q11" s="20"/>
    </row>
    <row r="12" spans="2:17" ht="30" customHeight="1" x14ac:dyDescent="0.25">
      <c r="B12" s="13">
        <v>7000</v>
      </c>
      <c r="C12" s="7" t="s">
        <v>10</v>
      </c>
      <c r="D12" s="11">
        <f ca="1">SUMIFS(TételesKiadások[Csekk összege],TételesKiadások[Főkönyvi kód],HaviKiadásokÖsszegzése[[#This Row],[Főkönyvi kód]],TételesKiadások[Számla dátuma],"&gt;="&amp;D$3,TételesKiadások[Számla dátuma],"&lt;="&amp;D$4)+SUMIFS(Egyéb[Csekk összege],Egyéb[Főkönyvi kód],HaviKiadásokÖsszegzése[[#This Row],[Főkönyvi kód]],Egyéb[A csekk-kérelem indításának dátuma],"&gt;="&amp;DATEVALUE(" 1"&amp;HaviKiadásokÖsszegzése[[#Headers],[Január]]&amp;_xlfn.SINGLE(_ÉV)),Egyéb[A csekk-kérelem indításának dátuma],"&lt;="&amp;D$4)</f>
        <v>0</v>
      </c>
      <c r="E12" s="11">
        <f ca="1">SUMIFS(TételesKiadások[Csekk összege],TételesKiadások[Főkönyvi kód],HaviKiadásokÖsszegzése[[#This Row],[Főkönyvi kód]],TételesKiadások[Számla dátuma],"&gt;="&amp;E$3,TételesKiadások[Számla dátuma],"&lt;="&amp;E$4)+SUMIFS(Egyéb[Csekk összege],Egyéb[Főkönyvi kód],HaviKiadásokÖsszegzése[[#This Row],[Főkönyvi kód]],Egyéb[A csekk-kérelem indításának dátuma],"&gt;="&amp;DATEVALUE(" 1"&amp;HaviKiadásokÖsszegzése[[#Headers],[Február]]&amp;_xlfn.SINGLE(_ÉV)),Egyéb[A csekk-kérelem indításának dátuma],"&lt;="&amp;E$4)</f>
        <v>0</v>
      </c>
      <c r="F12" s="11">
        <f ca="1">SUMIFS(TételesKiadások[Csekk összege],TételesKiadások[Főkönyvi kód],HaviKiadásokÖsszegzése[[#This Row],[Főkönyvi kód]],TételesKiadások[Számla dátuma],"&gt;="&amp;F$3,TételesKiadások[Számla dátuma],"&lt;="&amp;F$4)+SUMIFS(Egyéb[Csekk összege],Egyéb[Főkönyvi kód],HaviKiadásokÖsszegzése[[#This Row],[Főkönyvi kód]],Egyéb[A csekk-kérelem indításának dátuma],"&gt;="&amp;DATEVALUE(" 1"&amp;HaviKiadásokÖsszegzése[[#Headers],[Március]]&amp;_xlfn.SINGLE(_ÉV)),Egyéb[A csekk-kérelem indításának dátuma],"&lt;="&amp;F$4)</f>
        <v>0</v>
      </c>
      <c r="G12" s="11">
        <f ca="1">SUMIFS(TételesKiadások[Csekk összege],TételesKiadások[Főkönyvi kód],HaviKiadásokÖsszegzése[[#This Row],[Főkönyvi kód]],TételesKiadások[Számla dátuma],"&gt;="&amp;G$3,TételesKiadások[Számla dátuma],"&lt;="&amp;G$4)+SUMIFS(Egyéb[Csekk összege],Egyéb[Főkönyvi kód],HaviKiadásokÖsszegzése[[#This Row],[Főkönyvi kód]],Egyéb[A csekk-kérelem indításának dátuma],"&gt;="&amp;DATEVALUE(" 1"&amp;HaviKiadásokÖsszegzése[[#Headers],[Április]]&amp;_xlfn.SINGLE(_ÉV)),Egyéb[A csekk-kérelem indításának dátuma],"&lt;="&amp;G$4)</f>
        <v>0</v>
      </c>
      <c r="H12" s="11">
        <f ca="1">SUMIFS(TételesKiadások[Csekk összege],TételesKiadások[Főkönyvi kód],HaviKiadásokÖsszegzése[[#This Row],[Főkönyvi kód]],TételesKiadások[Számla dátuma],"&gt;="&amp;H$3,TételesKiadások[Számla dátuma],"&lt;="&amp;H$4)+SUMIFS(Egyéb[Csekk összege],Egyéb[Főkönyvi kód],HaviKiadásokÖsszegzése[[#This Row],[Főkönyvi kód]],Egyéb[A csekk-kérelem indításának dátuma],"&gt;="&amp;DATEVALUE(" 1"&amp;HaviKiadásokÖsszegzése[[#Headers],[Május]]&amp;_xlfn.SINGLE(_ÉV)),Egyéb[A csekk-kérelem indításának dátuma],"&lt;="&amp;H$4)</f>
        <v>0</v>
      </c>
      <c r="I12" s="11">
        <f ca="1">SUMIFS(TételesKiadások[Csekk összege],TételesKiadások[Főkönyvi kód],HaviKiadásokÖsszegzése[[#This Row],[Főkönyvi kód]],TételesKiadások[Számla dátuma],"&gt;="&amp;I$3,TételesKiadások[Számla dátuma],"&lt;="&amp;I$4)+SUMIFS(Egyéb[Csekk összege],Egyéb[Főkönyvi kód],HaviKiadásokÖsszegzése[[#This Row],[Főkönyvi kód]],Egyéb[A csekk-kérelem indításának dátuma],"&gt;="&amp;DATEVALUE(" 1"&amp;HaviKiadásokÖsszegzése[[#Headers],[Június]]&amp;_xlfn.SINGLE(_ÉV)),Egyéb[A csekk-kérelem indításának dátuma],"&lt;="&amp;I$4)</f>
        <v>0</v>
      </c>
      <c r="J12" s="11">
        <f ca="1">SUMIFS(TételesKiadások[Csekk összege],TételesKiadások[Főkönyvi kód],HaviKiadásokÖsszegzése[[#This Row],[Főkönyvi kód]],TételesKiadások[Számla dátuma],"&gt;="&amp;J$3,TételesKiadások[Számla dátuma],"&lt;="&amp;J$4)+SUMIFS(Egyéb[Csekk összege],Egyéb[Főkönyvi kód],HaviKiadásokÖsszegzése[[#This Row],[Főkönyvi kód]],Egyéb[A csekk-kérelem indításának dátuma],"&gt;="&amp;DATEVALUE(" 1"&amp;HaviKiadásokÖsszegzése[[#Headers],[Július]]&amp;_xlfn.SINGLE(_ÉV)),Egyéb[A csekk-kérelem indításának dátuma],"&lt;="&amp;J$4)</f>
        <v>0</v>
      </c>
      <c r="K12" s="11">
        <f ca="1">SUMIFS(TételesKiadások[Csekk összege],TételesKiadások[Főkönyvi kód],HaviKiadásokÖsszegzése[[#This Row],[Főkönyvi kód]],TételesKiadások[Számla dátuma],"&gt;="&amp;K$3,TételesKiadások[Számla dátuma],"&lt;="&amp;K$4)+SUMIFS(Egyéb[Csekk összege],Egyéb[Főkönyvi kód],HaviKiadásokÖsszegzése[[#This Row],[Főkönyvi kód]],Egyéb[A csekk-kérelem indításának dátuma],"&gt;="&amp;DATEVALUE(" 1"&amp;HaviKiadásokÖsszegzése[[#Headers],[Augusztus]]&amp;_xlfn.SINGLE(_ÉV)),Egyéb[A csekk-kérelem indításának dátuma],"&lt;="&amp;K$4)</f>
        <v>0</v>
      </c>
      <c r="L12" s="11">
        <f ca="1">SUMIFS(TételesKiadások[Csekk összege],TételesKiadások[Főkönyvi kód],HaviKiadásokÖsszegzése[[#This Row],[Főkönyvi kód]],TételesKiadások[Számla dátuma],"&gt;="&amp;L$3,TételesKiadások[Számla dátuma],"&lt;="&amp;L$4)+SUMIFS(Egyéb[Csekk összege],Egyéb[Főkönyvi kód],HaviKiadásokÖsszegzése[[#This Row],[Főkönyvi kód]],Egyéb[A csekk-kérelem indításának dátuma],"&gt;="&amp;DATEVALUE(" 1"&amp;HaviKiadásokÖsszegzése[[#Headers],[Szeptember]]&amp;_xlfn.SINGLE(_ÉV)),Egyéb[A csekk-kérelem indításának dátuma],"&lt;="&amp;L$4)</f>
        <v>0</v>
      </c>
      <c r="M12" s="11">
        <f ca="1">SUMIFS(TételesKiadások[Csekk összege],TételesKiadások[Főkönyvi kód],HaviKiadásokÖsszegzése[[#This Row],[Főkönyvi kód]],TételesKiadások[Számla dátuma],"&gt;="&amp;M$3,TételesKiadások[Számla dátuma],"&lt;="&amp;M$4)+SUMIFS(Egyéb[Csekk összege],Egyéb[Főkönyvi kód],HaviKiadásokÖsszegzése[[#This Row],[Főkönyvi kód]],Egyéb[A csekk-kérelem indításának dátuma],"&gt;="&amp;DATEVALUE(" 1"&amp;HaviKiadásokÖsszegzése[[#Headers],[Október]]&amp;_xlfn.SINGLE(_ÉV)),Egyéb[A csekk-kérelem indításának dátuma],"&lt;="&amp;M$4)</f>
        <v>0</v>
      </c>
      <c r="N12" s="11">
        <f ca="1">SUMIFS(TételesKiadások[Csekk összege],TételesKiadások[Főkönyvi kód],HaviKiadásokÖsszegzése[[#This Row],[Főkönyvi kód]],TételesKiadások[Számla dátuma],"&gt;="&amp;N$3,TételesKiadások[Számla dátuma],"&lt;="&amp;N$4)+SUMIFS(Egyéb[Csekk összege],Egyéb[Főkönyvi kód],HaviKiadásokÖsszegzése[[#This Row],[Főkönyvi kód]],Egyéb[A csekk-kérelem indításának dátuma],"&gt;="&amp;DATEVALUE(" 1"&amp;HaviKiadásokÖsszegzése[[#Headers],[November]]&amp;_xlfn.SINGLE(_ÉV)),Egyéb[A csekk-kérelem indításának dátuma],"&lt;="&amp;N$4)</f>
        <v>0</v>
      </c>
      <c r="O12" s="11">
        <f ca="1">SUMIFS(TételesKiadások[Csekk összege],TételesKiadások[Főkönyvi kód],HaviKiadásokÖsszegzése[[#This Row],[Főkönyvi kód]],TételesKiadások[Számla dátuma],"&gt;="&amp;O$3,TételesKiadások[Számla dátuma],"&lt;="&amp;O$4)+SUMIFS(Egyéb[Csekk összege],Egyéb[Főkönyvi kód],HaviKiadásokÖsszegzése[[#This Row],[Főkönyvi kód]],Egyéb[A csekk-kérelem indításának dátuma],"&gt;="&amp;DATEVALUE(" 1"&amp;HaviKiadásokÖsszegzése[[#Headers],[December]]&amp;_xlfn.SINGLE(_ÉV)),Egyéb[A csekk-kérelem indításának dátuma],"&lt;="&amp;O$4)</f>
        <v>0</v>
      </c>
      <c r="P12" s="11">
        <f ca="1">SUM(HaviKiadásokÖsszegzése[[#This Row],[Január]:[December]])</f>
        <v>0</v>
      </c>
      <c r="Q12" s="20"/>
    </row>
    <row r="13" spans="2:17" ht="30" customHeight="1" x14ac:dyDescent="0.25">
      <c r="B13" s="13">
        <v>8000</v>
      </c>
      <c r="C13" s="7" t="s">
        <v>11</v>
      </c>
      <c r="D13" s="11">
        <f ca="1">SUMIFS(TételesKiadások[Csekk összege],TételesKiadások[Főkönyvi kód],HaviKiadásokÖsszegzése[[#This Row],[Főkönyvi kód]],TételesKiadások[Számla dátuma],"&gt;="&amp;D$3,TételesKiadások[Számla dátuma],"&lt;="&amp;D$4)+SUMIFS(Egyéb[Csekk összege],Egyéb[Főkönyvi kód],HaviKiadásokÖsszegzése[[#This Row],[Főkönyvi kód]],Egyéb[A csekk-kérelem indításának dátuma],"&gt;="&amp;DATEVALUE(" 1"&amp;HaviKiadásokÖsszegzése[[#Headers],[Január]]&amp;_xlfn.SINGLE(_ÉV)),Egyéb[A csekk-kérelem indításának dátuma],"&lt;="&amp;D$4)</f>
        <v>0</v>
      </c>
      <c r="E13" s="11">
        <f ca="1">SUMIFS(TételesKiadások[Csekk összege],TételesKiadások[Főkönyvi kód],HaviKiadásokÖsszegzése[[#This Row],[Főkönyvi kód]],TételesKiadások[Számla dátuma],"&gt;="&amp;E$3,TételesKiadások[Számla dátuma],"&lt;="&amp;E$4)+SUMIFS(Egyéb[Csekk összege],Egyéb[Főkönyvi kód],HaviKiadásokÖsszegzése[[#This Row],[Főkönyvi kód]],Egyéb[A csekk-kérelem indításának dátuma],"&gt;="&amp;DATEVALUE(" 1"&amp;HaviKiadásokÖsszegzése[[#Headers],[Február]]&amp;_xlfn.SINGLE(_ÉV)),Egyéb[A csekk-kérelem indításának dátuma],"&lt;="&amp;E$4)</f>
        <v>0</v>
      </c>
      <c r="F13" s="11">
        <f ca="1">SUMIFS(TételesKiadások[Csekk összege],TételesKiadások[Főkönyvi kód],HaviKiadásokÖsszegzése[[#This Row],[Főkönyvi kód]],TételesKiadások[Számla dátuma],"&gt;="&amp;F$3,TételesKiadások[Számla dátuma],"&lt;="&amp;F$4)+SUMIFS(Egyéb[Csekk összege],Egyéb[Főkönyvi kód],HaviKiadásokÖsszegzése[[#This Row],[Főkönyvi kód]],Egyéb[A csekk-kérelem indításának dátuma],"&gt;="&amp;DATEVALUE(" 1"&amp;HaviKiadásokÖsszegzése[[#Headers],[Március]]&amp;_xlfn.SINGLE(_ÉV)),Egyéb[A csekk-kérelem indításának dátuma],"&lt;="&amp;F$4)</f>
        <v>0</v>
      </c>
      <c r="G13" s="11">
        <f ca="1">SUMIFS(TételesKiadások[Csekk összege],TételesKiadások[Főkönyvi kód],HaviKiadásokÖsszegzése[[#This Row],[Főkönyvi kód]],TételesKiadások[Számla dátuma],"&gt;="&amp;G$3,TételesKiadások[Számla dátuma],"&lt;="&amp;G$4)+SUMIFS(Egyéb[Csekk összege],Egyéb[Főkönyvi kód],HaviKiadásokÖsszegzése[[#This Row],[Főkönyvi kód]],Egyéb[A csekk-kérelem indításának dátuma],"&gt;="&amp;DATEVALUE(" 1"&amp;HaviKiadásokÖsszegzése[[#Headers],[Április]]&amp;_xlfn.SINGLE(_ÉV)),Egyéb[A csekk-kérelem indításának dátuma],"&lt;="&amp;G$4)</f>
        <v>0</v>
      </c>
      <c r="H13" s="11">
        <f ca="1">SUMIFS(TételesKiadások[Csekk összege],TételesKiadások[Főkönyvi kód],HaviKiadásokÖsszegzése[[#This Row],[Főkönyvi kód]],TételesKiadások[Számla dátuma],"&gt;="&amp;H$3,TételesKiadások[Számla dátuma],"&lt;="&amp;H$4)+SUMIFS(Egyéb[Csekk összege],Egyéb[Főkönyvi kód],HaviKiadásokÖsszegzése[[#This Row],[Főkönyvi kód]],Egyéb[A csekk-kérelem indításának dátuma],"&gt;="&amp;DATEVALUE(" 1"&amp;HaviKiadásokÖsszegzése[[#Headers],[Május]]&amp;_xlfn.SINGLE(_ÉV)),Egyéb[A csekk-kérelem indításának dátuma],"&lt;="&amp;H$4)</f>
        <v>0</v>
      </c>
      <c r="I13" s="11">
        <f ca="1">SUMIFS(TételesKiadások[Csekk összege],TételesKiadások[Főkönyvi kód],HaviKiadásokÖsszegzése[[#This Row],[Főkönyvi kód]],TételesKiadások[Számla dátuma],"&gt;="&amp;I$3,TételesKiadások[Számla dátuma],"&lt;="&amp;I$4)+SUMIFS(Egyéb[Csekk összege],Egyéb[Főkönyvi kód],HaviKiadásokÖsszegzése[[#This Row],[Főkönyvi kód]],Egyéb[A csekk-kérelem indításának dátuma],"&gt;="&amp;DATEVALUE(" 1"&amp;HaviKiadásokÖsszegzése[[#Headers],[Június]]&amp;_xlfn.SINGLE(_ÉV)),Egyéb[A csekk-kérelem indításának dátuma],"&lt;="&amp;I$4)</f>
        <v>0</v>
      </c>
      <c r="J13" s="11">
        <f ca="1">SUMIFS(TételesKiadások[Csekk összege],TételesKiadások[Főkönyvi kód],HaviKiadásokÖsszegzése[[#This Row],[Főkönyvi kód]],TételesKiadások[Számla dátuma],"&gt;="&amp;J$3,TételesKiadások[Számla dátuma],"&lt;="&amp;J$4)+SUMIFS(Egyéb[Csekk összege],Egyéb[Főkönyvi kód],HaviKiadásokÖsszegzése[[#This Row],[Főkönyvi kód]],Egyéb[A csekk-kérelem indításának dátuma],"&gt;="&amp;DATEVALUE(" 1"&amp;HaviKiadásokÖsszegzése[[#Headers],[Július]]&amp;_xlfn.SINGLE(_ÉV)),Egyéb[A csekk-kérelem indításának dátuma],"&lt;="&amp;J$4)</f>
        <v>0</v>
      </c>
      <c r="K13" s="11">
        <f ca="1">SUMIFS(TételesKiadások[Csekk összege],TételesKiadások[Főkönyvi kód],HaviKiadásokÖsszegzése[[#This Row],[Főkönyvi kód]],TételesKiadások[Számla dátuma],"&gt;="&amp;K$3,TételesKiadások[Számla dátuma],"&lt;="&amp;K$4)+SUMIFS(Egyéb[Csekk összege],Egyéb[Főkönyvi kód],HaviKiadásokÖsszegzése[[#This Row],[Főkönyvi kód]],Egyéb[A csekk-kérelem indításának dátuma],"&gt;="&amp;DATEVALUE(" 1"&amp;HaviKiadásokÖsszegzése[[#Headers],[Augusztus]]&amp;_xlfn.SINGLE(_ÉV)),Egyéb[A csekk-kérelem indításának dátuma],"&lt;="&amp;K$4)</f>
        <v>0</v>
      </c>
      <c r="L13" s="11">
        <f ca="1">SUMIFS(TételesKiadások[Csekk összege],TételesKiadások[Főkönyvi kód],HaviKiadásokÖsszegzése[[#This Row],[Főkönyvi kód]],TételesKiadások[Számla dátuma],"&gt;="&amp;L$3,TételesKiadások[Számla dátuma],"&lt;="&amp;L$4)+SUMIFS(Egyéb[Csekk összege],Egyéb[Főkönyvi kód],HaviKiadásokÖsszegzése[[#This Row],[Főkönyvi kód]],Egyéb[A csekk-kérelem indításának dátuma],"&gt;="&amp;DATEVALUE(" 1"&amp;HaviKiadásokÖsszegzése[[#Headers],[Szeptember]]&amp;_xlfn.SINGLE(_ÉV)),Egyéb[A csekk-kérelem indításának dátuma],"&lt;="&amp;L$4)</f>
        <v>0</v>
      </c>
      <c r="M13" s="11">
        <f ca="1">SUMIFS(TételesKiadások[Csekk összege],TételesKiadások[Főkönyvi kód],HaviKiadásokÖsszegzése[[#This Row],[Főkönyvi kód]],TételesKiadások[Számla dátuma],"&gt;="&amp;M$3,TételesKiadások[Számla dátuma],"&lt;="&amp;M$4)+SUMIFS(Egyéb[Csekk összege],Egyéb[Főkönyvi kód],HaviKiadásokÖsszegzése[[#This Row],[Főkönyvi kód]],Egyéb[A csekk-kérelem indításának dátuma],"&gt;="&amp;DATEVALUE(" 1"&amp;HaviKiadásokÖsszegzése[[#Headers],[Október]]&amp;_xlfn.SINGLE(_ÉV)),Egyéb[A csekk-kérelem indításának dátuma],"&lt;="&amp;M$4)</f>
        <v>0</v>
      </c>
      <c r="N13" s="11">
        <f ca="1">SUMIFS(TételesKiadások[Csekk összege],TételesKiadások[Főkönyvi kód],HaviKiadásokÖsszegzése[[#This Row],[Főkönyvi kód]],TételesKiadások[Számla dátuma],"&gt;="&amp;N$3,TételesKiadások[Számla dátuma],"&lt;="&amp;N$4)+SUMIFS(Egyéb[Csekk összege],Egyéb[Főkönyvi kód],HaviKiadásokÖsszegzése[[#This Row],[Főkönyvi kód]],Egyéb[A csekk-kérelem indításának dátuma],"&gt;="&amp;DATEVALUE(" 1"&amp;HaviKiadásokÖsszegzése[[#Headers],[November]]&amp;_xlfn.SINGLE(_ÉV)),Egyéb[A csekk-kérelem indításának dátuma],"&lt;="&amp;N$4)</f>
        <v>0</v>
      </c>
      <c r="O13" s="11">
        <f ca="1">SUMIFS(TételesKiadások[Csekk összege],TételesKiadások[Főkönyvi kód],HaviKiadásokÖsszegzése[[#This Row],[Főkönyvi kód]],TételesKiadások[Számla dátuma],"&gt;="&amp;O$3,TételesKiadások[Számla dátuma],"&lt;="&amp;O$4)+SUMIFS(Egyéb[Csekk összege],Egyéb[Főkönyvi kód],HaviKiadásokÖsszegzése[[#This Row],[Főkönyvi kód]],Egyéb[A csekk-kérelem indításának dátuma],"&gt;="&amp;DATEVALUE(" 1"&amp;HaviKiadásokÖsszegzése[[#Headers],[December]]&amp;_xlfn.SINGLE(_ÉV)),Egyéb[A csekk-kérelem indításának dátuma],"&lt;="&amp;O$4)</f>
        <v>0</v>
      </c>
      <c r="P13" s="11">
        <f ca="1">SUM(HaviKiadásokÖsszegzése[[#This Row],[Január]:[December]])</f>
        <v>0</v>
      </c>
      <c r="Q13" s="20"/>
    </row>
    <row r="14" spans="2:17" ht="30" customHeight="1" x14ac:dyDescent="0.25">
      <c r="B14" s="13">
        <v>9000</v>
      </c>
      <c r="C14" s="7" t="s">
        <v>12</v>
      </c>
      <c r="D14" s="11">
        <f ca="1">SUMIFS(TételesKiadások[Csekk összege],TételesKiadások[Főkönyvi kód],HaviKiadásokÖsszegzése[[#This Row],[Főkönyvi kód]],TételesKiadások[Számla dátuma],"&gt;="&amp;D$3,TételesKiadások[Számla dátuma],"&lt;="&amp;D$4)+SUMIFS(Egyéb[Csekk összege],Egyéb[Főkönyvi kód],HaviKiadásokÖsszegzése[[#This Row],[Főkönyvi kód]],Egyéb[A csekk-kérelem indításának dátuma],"&gt;="&amp;DATEVALUE(" 1"&amp;HaviKiadásokÖsszegzése[[#Headers],[Január]]&amp;_xlfn.SINGLE(_ÉV)),Egyéb[A csekk-kérelem indításának dátuma],"&lt;="&amp;D$4)</f>
        <v>0</v>
      </c>
      <c r="E14" s="11">
        <f ca="1">SUMIFS(TételesKiadások[Csekk összege],TételesKiadások[Főkönyvi kód],HaviKiadásokÖsszegzése[[#This Row],[Főkönyvi kód]],TételesKiadások[Számla dátuma],"&gt;="&amp;E$3,TételesKiadások[Számla dátuma],"&lt;="&amp;E$4)+SUMIFS(Egyéb[Csekk összege],Egyéb[Főkönyvi kód],HaviKiadásokÖsszegzése[[#This Row],[Főkönyvi kód]],Egyéb[A csekk-kérelem indításának dátuma],"&gt;="&amp;DATEVALUE(" 1"&amp;HaviKiadásokÖsszegzése[[#Headers],[Február]]&amp;_xlfn.SINGLE(_ÉV)),Egyéb[A csekk-kérelem indításának dátuma],"&lt;="&amp;E$4)</f>
        <v>0</v>
      </c>
      <c r="F14" s="11">
        <f ca="1">SUMIFS(TételesKiadások[Csekk összege],TételesKiadások[Főkönyvi kód],HaviKiadásokÖsszegzése[[#This Row],[Főkönyvi kód]],TételesKiadások[Számla dátuma],"&gt;="&amp;F$3,TételesKiadások[Számla dátuma],"&lt;="&amp;F$4)+SUMIFS(Egyéb[Csekk összege],Egyéb[Főkönyvi kód],HaviKiadásokÖsszegzése[[#This Row],[Főkönyvi kód]],Egyéb[A csekk-kérelem indításának dátuma],"&gt;="&amp;DATEVALUE(" 1"&amp;HaviKiadásokÖsszegzése[[#Headers],[Március]]&amp;_xlfn.SINGLE(_ÉV)),Egyéb[A csekk-kérelem indításának dátuma],"&lt;="&amp;F$4)</f>
        <v>0</v>
      </c>
      <c r="G14" s="11">
        <f ca="1">SUMIFS(TételesKiadások[Csekk összege],TételesKiadások[Főkönyvi kód],HaviKiadásokÖsszegzése[[#This Row],[Főkönyvi kód]],TételesKiadások[Számla dátuma],"&gt;="&amp;G$3,TételesKiadások[Számla dátuma],"&lt;="&amp;G$4)+SUMIFS(Egyéb[Csekk összege],Egyéb[Főkönyvi kód],HaviKiadásokÖsszegzése[[#This Row],[Főkönyvi kód]],Egyéb[A csekk-kérelem indításának dátuma],"&gt;="&amp;DATEVALUE(" 1"&amp;HaviKiadásokÖsszegzése[[#Headers],[Április]]&amp;_xlfn.SINGLE(_ÉV)),Egyéb[A csekk-kérelem indításának dátuma],"&lt;="&amp;G$4)</f>
        <v>0</v>
      </c>
      <c r="H14" s="11">
        <f ca="1">SUMIFS(TételesKiadások[Csekk összege],TételesKiadások[Főkönyvi kód],HaviKiadásokÖsszegzése[[#This Row],[Főkönyvi kód]],TételesKiadások[Számla dátuma],"&gt;="&amp;H$3,TételesKiadások[Számla dátuma],"&lt;="&amp;H$4)+SUMIFS(Egyéb[Csekk összege],Egyéb[Főkönyvi kód],HaviKiadásokÖsszegzése[[#This Row],[Főkönyvi kód]],Egyéb[A csekk-kérelem indításának dátuma],"&gt;="&amp;DATEVALUE(" 1"&amp;HaviKiadásokÖsszegzése[[#Headers],[Május]]&amp;_xlfn.SINGLE(_ÉV)),Egyéb[A csekk-kérelem indításának dátuma],"&lt;="&amp;H$4)</f>
        <v>0</v>
      </c>
      <c r="I14" s="11">
        <f ca="1">SUMIFS(TételesKiadások[Csekk összege],TételesKiadások[Főkönyvi kód],HaviKiadásokÖsszegzése[[#This Row],[Főkönyvi kód]],TételesKiadások[Számla dátuma],"&gt;="&amp;I$3,TételesKiadások[Számla dátuma],"&lt;="&amp;I$4)+SUMIFS(Egyéb[Csekk összege],Egyéb[Főkönyvi kód],HaviKiadásokÖsszegzése[[#This Row],[Főkönyvi kód]],Egyéb[A csekk-kérelem indításának dátuma],"&gt;="&amp;DATEVALUE(" 1"&amp;HaviKiadásokÖsszegzése[[#Headers],[Június]]&amp;_xlfn.SINGLE(_ÉV)),Egyéb[A csekk-kérelem indításának dátuma],"&lt;="&amp;I$4)</f>
        <v>0</v>
      </c>
      <c r="J14" s="11">
        <f ca="1">SUMIFS(TételesKiadások[Csekk összege],TételesKiadások[Főkönyvi kód],HaviKiadásokÖsszegzése[[#This Row],[Főkönyvi kód]],TételesKiadások[Számla dátuma],"&gt;="&amp;J$3,TételesKiadások[Számla dátuma],"&lt;="&amp;J$4)+SUMIFS(Egyéb[Csekk összege],Egyéb[Főkönyvi kód],HaviKiadásokÖsszegzése[[#This Row],[Főkönyvi kód]],Egyéb[A csekk-kérelem indításának dátuma],"&gt;="&amp;DATEVALUE(" 1"&amp;HaviKiadásokÖsszegzése[[#Headers],[Július]]&amp;_xlfn.SINGLE(_ÉV)),Egyéb[A csekk-kérelem indításának dátuma],"&lt;="&amp;J$4)</f>
        <v>0</v>
      </c>
      <c r="K14" s="11">
        <f ca="1">SUMIFS(TételesKiadások[Csekk összege],TételesKiadások[Főkönyvi kód],HaviKiadásokÖsszegzése[[#This Row],[Főkönyvi kód]],TételesKiadások[Számla dátuma],"&gt;="&amp;K$3,TételesKiadások[Számla dátuma],"&lt;="&amp;K$4)+SUMIFS(Egyéb[Csekk összege],Egyéb[Főkönyvi kód],HaviKiadásokÖsszegzése[[#This Row],[Főkönyvi kód]],Egyéb[A csekk-kérelem indításának dátuma],"&gt;="&amp;DATEVALUE(" 1"&amp;HaviKiadásokÖsszegzése[[#Headers],[Augusztus]]&amp;_xlfn.SINGLE(_ÉV)),Egyéb[A csekk-kérelem indításának dátuma],"&lt;="&amp;K$4)</f>
        <v>0</v>
      </c>
      <c r="L14" s="11">
        <f ca="1">SUMIFS(TételesKiadások[Csekk összege],TételesKiadások[Főkönyvi kód],HaviKiadásokÖsszegzése[[#This Row],[Főkönyvi kód]],TételesKiadások[Számla dátuma],"&gt;="&amp;L$3,TételesKiadások[Számla dátuma],"&lt;="&amp;L$4)+SUMIFS(Egyéb[Csekk összege],Egyéb[Főkönyvi kód],HaviKiadásokÖsszegzése[[#This Row],[Főkönyvi kód]],Egyéb[A csekk-kérelem indításának dátuma],"&gt;="&amp;DATEVALUE(" 1"&amp;HaviKiadásokÖsszegzése[[#Headers],[Szeptember]]&amp;_xlfn.SINGLE(_ÉV)),Egyéb[A csekk-kérelem indításának dátuma],"&lt;="&amp;L$4)</f>
        <v>0</v>
      </c>
      <c r="M14" s="11">
        <f ca="1">SUMIFS(TételesKiadások[Csekk összege],TételesKiadások[Főkönyvi kód],HaviKiadásokÖsszegzése[[#This Row],[Főkönyvi kód]],TételesKiadások[Számla dátuma],"&gt;="&amp;M$3,TételesKiadások[Számla dátuma],"&lt;="&amp;M$4)+SUMIFS(Egyéb[Csekk összege],Egyéb[Főkönyvi kód],HaviKiadásokÖsszegzése[[#This Row],[Főkönyvi kód]],Egyéb[A csekk-kérelem indításának dátuma],"&gt;="&amp;DATEVALUE(" 1"&amp;HaviKiadásokÖsszegzése[[#Headers],[Október]]&amp;_xlfn.SINGLE(_ÉV)),Egyéb[A csekk-kérelem indításának dátuma],"&lt;="&amp;M$4)</f>
        <v>0</v>
      </c>
      <c r="N14" s="11">
        <f ca="1">SUMIFS(TételesKiadások[Csekk összege],TételesKiadások[Főkönyvi kód],HaviKiadásokÖsszegzése[[#This Row],[Főkönyvi kód]],TételesKiadások[Számla dátuma],"&gt;="&amp;N$3,TételesKiadások[Számla dátuma],"&lt;="&amp;N$4)+SUMIFS(Egyéb[Csekk összege],Egyéb[Főkönyvi kód],HaviKiadásokÖsszegzése[[#This Row],[Főkönyvi kód]],Egyéb[A csekk-kérelem indításának dátuma],"&gt;="&amp;DATEVALUE(" 1"&amp;HaviKiadásokÖsszegzése[[#Headers],[November]]&amp;_xlfn.SINGLE(_ÉV)),Egyéb[A csekk-kérelem indításának dátuma],"&lt;="&amp;N$4)</f>
        <v>0</v>
      </c>
      <c r="O14" s="11">
        <f ca="1">SUMIFS(TételesKiadások[Csekk összege],TételesKiadások[Főkönyvi kód],HaviKiadásokÖsszegzése[[#This Row],[Főkönyvi kód]],TételesKiadások[Számla dátuma],"&gt;="&amp;O$3,TételesKiadások[Számla dátuma],"&lt;="&amp;O$4)+SUMIFS(Egyéb[Csekk összege],Egyéb[Főkönyvi kód],HaviKiadásokÖsszegzése[[#This Row],[Főkönyvi kód]],Egyéb[A csekk-kérelem indításának dátuma],"&gt;="&amp;DATEVALUE(" 1"&amp;HaviKiadásokÖsszegzése[[#Headers],[December]]&amp;_xlfn.SINGLE(_ÉV)),Egyéb[A csekk-kérelem indításának dátuma],"&lt;="&amp;O$4)</f>
        <v>0</v>
      </c>
      <c r="P14" s="11">
        <f ca="1">SUM(HaviKiadásokÖsszegzése[[#This Row],[Január]:[December]])</f>
        <v>0</v>
      </c>
      <c r="Q14" s="20"/>
    </row>
    <row r="15" spans="2:17" ht="30" customHeight="1" x14ac:dyDescent="0.25">
      <c r="B15" s="13">
        <v>10000</v>
      </c>
      <c r="C15" s="7" t="s">
        <v>13</v>
      </c>
      <c r="D15" s="11">
        <f ca="1">SUMIFS(TételesKiadások[Csekk összege],TételesKiadások[Főkönyvi kód],HaviKiadásokÖsszegzése[[#This Row],[Főkönyvi kód]],TételesKiadások[Számla dátuma],"&gt;="&amp;D$3,TételesKiadások[Számla dátuma],"&lt;="&amp;D$4)+SUMIFS(Egyéb[Csekk összege],Egyéb[Főkönyvi kód],HaviKiadásokÖsszegzése[[#This Row],[Főkönyvi kód]],Egyéb[A csekk-kérelem indításának dátuma],"&gt;="&amp;DATEVALUE(" 1"&amp;HaviKiadásokÖsszegzése[[#Headers],[Január]]&amp;_xlfn.SINGLE(_ÉV)),Egyéb[A csekk-kérelem indításának dátuma],"&lt;="&amp;D$4)</f>
        <v>0</v>
      </c>
      <c r="E15" s="11">
        <f ca="1">SUMIFS(TételesKiadások[Csekk összege],TételesKiadások[Főkönyvi kód],HaviKiadásokÖsszegzése[[#This Row],[Főkönyvi kód]],TételesKiadások[Számla dátuma],"&gt;="&amp;E$3,TételesKiadások[Számla dátuma],"&lt;="&amp;E$4)+SUMIFS(Egyéb[Csekk összege],Egyéb[Főkönyvi kód],HaviKiadásokÖsszegzése[[#This Row],[Főkönyvi kód]],Egyéb[A csekk-kérelem indításának dátuma],"&gt;="&amp;DATEVALUE(" 1"&amp;HaviKiadásokÖsszegzése[[#Headers],[Február]]&amp;_xlfn.SINGLE(_ÉV)),Egyéb[A csekk-kérelem indításának dátuma],"&lt;="&amp;E$4)</f>
        <v>0</v>
      </c>
      <c r="F15" s="11">
        <f ca="1">SUMIFS(TételesKiadások[Csekk összege],TételesKiadások[Főkönyvi kód],HaviKiadásokÖsszegzése[[#This Row],[Főkönyvi kód]],TételesKiadások[Számla dátuma],"&gt;="&amp;F$3,TételesKiadások[Számla dátuma],"&lt;="&amp;F$4)+SUMIFS(Egyéb[Csekk összege],Egyéb[Főkönyvi kód],HaviKiadásokÖsszegzése[[#This Row],[Főkönyvi kód]],Egyéb[A csekk-kérelem indításának dátuma],"&gt;="&amp;DATEVALUE(" 1"&amp;HaviKiadásokÖsszegzése[[#Headers],[Március]]&amp;_xlfn.SINGLE(_ÉV)),Egyéb[A csekk-kérelem indításának dátuma],"&lt;="&amp;F$4)</f>
        <v>0</v>
      </c>
      <c r="G15" s="11">
        <f ca="1">SUMIFS(TételesKiadások[Csekk összege],TételesKiadások[Főkönyvi kód],HaviKiadásokÖsszegzése[[#This Row],[Főkönyvi kód]],TételesKiadások[Számla dátuma],"&gt;="&amp;G$3,TételesKiadások[Számla dátuma],"&lt;="&amp;G$4)+SUMIFS(Egyéb[Csekk összege],Egyéb[Főkönyvi kód],HaviKiadásokÖsszegzése[[#This Row],[Főkönyvi kód]],Egyéb[A csekk-kérelem indításának dátuma],"&gt;="&amp;DATEVALUE(" 1"&amp;HaviKiadásokÖsszegzése[[#Headers],[Április]]&amp;_xlfn.SINGLE(_ÉV)),Egyéb[A csekk-kérelem indításának dátuma],"&lt;="&amp;G$4)</f>
        <v>0</v>
      </c>
      <c r="H15" s="11">
        <f ca="1">SUMIFS(TételesKiadások[Csekk összege],TételesKiadások[Főkönyvi kód],HaviKiadásokÖsszegzése[[#This Row],[Főkönyvi kód]],TételesKiadások[Számla dátuma],"&gt;="&amp;H$3,TételesKiadások[Számla dátuma],"&lt;="&amp;H$4)+SUMIFS(Egyéb[Csekk összege],Egyéb[Főkönyvi kód],HaviKiadásokÖsszegzése[[#This Row],[Főkönyvi kód]],Egyéb[A csekk-kérelem indításának dátuma],"&gt;="&amp;DATEVALUE(" 1"&amp;HaviKiadásokÖsszegzése[[#Headers],[Május]]&amp;_xlfn.SINGLE(_ÉV)),Egyéb[A csekk-kérelem indításának dátuma],"&lt;="&amp;H$4)</f>
        <v>0</v>
      </c>
      <c r="I15" s="11">
        <f ca="1">SUMIFS(TételesKiadások[Csekk összege],TételesKiadások[Főkönyvi kód],HaviKiadásokÖsszegzése[[#This Row],[Főkönyvi kód]],TételesKiadások[Számla dátuma],"&gt;="&amp;I$3,TételesKiadások[Számla dátuma],"&lt;="&amp;I$4)+SUMIFS(Egyéb[Csekk összege],Egyéb[Főkönyvi kód],HaviKiadásokÖsszegzése[[#This Row],[Főkönyvi kód]],Egyéb[A csekk-kérelem indításának dátuma],"&gt;="&amp;DATEVALUE(" 1"&amp;HaviKiadásokÖsszegzése[[#Headers],[Június]]&amp;_xlfn.SINGLE(_ÉV)),Egyéb[A csekk-kérelem indításának dátuma],"&lt;="&amp;I$4)</f>
        <v>0</v>
      </c>
      <c r="J15" s="11">
        <f ca="1">SUMIFS(TételesKiadások[Csekk összege],TételesKiadások[Főkönyvi kód],HaviKiadásokÖsszegzése[[#This Row],[Főkönyvi kód]],TételesKiadások[Számla dátuma],"&gt;="&amp;J$3,TételesKiadások[Számla dátuma],"&lt;="&amp;J$4)+SUMIFS(Egyéb[Csekk összege],Egyéb[Főkönyvi kód],HaviKiadásokÖsszegzése[[#This Row],[Főkönyvi kód]],Egyéb[A csekk-kérelem indításának dátuma],"&gt;="&amp;DATEVALUE(" 1"&amp;HaviKiadásokÖsszegzése[[#Headers],[Július]]&amp;_xlfn.SINGLE(_ÉV)),Egyéb[A csekk-kérelem indításának dátuma],"&lt;="&amp;J$4)</f>
        <v>0</v>
      </c>
      <c r="K15" s="11">
        <f ca="1">SUMIFS(TételesKiadások[Csekk összege],TételesKiadások[Főkönyvi kód],HaviKiadásokÖsszegzése[[#This Row],[Főkönyvi kód]],TételesKiadások[Számla dátuma],"&gt;="&amp;K$3,TételesKiadások[Számla dátuma],"&lt;="&amp;K$4)+SUMIFS(Egyéb[Csekk összege],Egyéb[Főkönyvi kód],HaviKiadásokÖsszegzése[[#This Row],[Főkönyvi kód]],Egyéb[A csekk-kérelem indításának dátuma],"&gt;="&amp;DATEVALUE(" 1"&amp;HaviKiadásokÖsszegzése[[#Headers],[Augusztus]]&amp;_xlfn.SINGLE(_ÉV)),Egyéb[A csekk-kérelem indításának dátuma],"&lt;="&amp;K$4)</f>
        <v>0</v>
      </c>
      <c r="L15" s="11">
        <f ca="1">SUMIFS(TételesKiadások[Csekk összege],TételesKiadások[Főkönyvi kód],HaviKiadásokÖsszegzése[[#This Row],[Főkönyvi kód]],TételesKiadások[Számla dátuma],"&gt;="&amp;L$3,TételesKiadások[Számla dátuma],"&lt;="&amp;L$4)+SUMIFS(Egyéb[Csekk összege],Egyéb[Főkönyvi kód],HaviKiadásokÖsszegzése[[#This Row],[Főkönyvi kód]],Egyéb[A csekk-kérelem indításának dátuma],"&gt;="&amp;DATEVALUE(" 1"&amp;HaviKiadásokÖsszegzése[[#Headers],[Szeptember]]&amp;_xlfn.SINGLE(_ÉV)),Egyéb[A csekk-kérelem indításának dátuma],"&lt;="&amp;L$4)</f>
        <v>0</v>
      </c>
      <c r="M15" s="11">
        <f ca="1">SUMIFS(TételesKiadások[Csekk összege],TételesKiadások[Főkönyvi kód],HaviKiadásokÖsszegzése[[#This Row],[Főkönyvi kód]],TételesKiadások[Számla dátuma],"&gt;="&amp;M$3,TételesKiadások[Számla dátuma],"&lt;="&amp;M$4)+SUMIFS(Egyéb[Csekk összege],Egyéb[Főkönyvi kód],HaviKiadásokÖsszegzése[[#This Row],[Főkönyvi kód]],Egyéb[A csekk-kérelem indításának dátuma],"&gt;="&amp;DATEVALUE(" 1"&amp;HaviKiadásokÖsszegzése[[#Headers],[Október]]&amp;_xlfn.SINGLE(_ÉV)),Egyéb[A csekk-kérelem indításának dátuma],"&lt;="&amp;M$4)</f>
        <v>0</v>
      </c>
      <c r="N15" s="11">
        <f ca="1">SUMIFS(TételesKiadások[Csekk összege],TételesKiadások[Főkönyvi kód],HaviKiadásokÖsszegzése[[#This Row],[Főkönyvi kód]],TételesKiadások[Számla dátuma],"&gt;="&amp;N$3,TételesKiadások[Számla dátuma],"&lt;="&amp;N$4)+SUMIFS(Egyéb[Csekk összege],Egyéb[Főkönyvi kód],HaviKiadásokÖsszegzése[[#This Row],[Főkönyvi kód]],Egyéb[A csekk-kérelem indításának dátuma],"&gt;="&amp;DATEVALUE(" 1"&amp;HaviKiadásokÖsszegzése[[#Headers],[November]]&amp;_xlfn.SINGLE(_ÉV)),Egyéb[A csekk-kérelem indításának dátuma],"&lt;="&amp;N$4)</f>
        <v>0</v>
      </c>
      <c r="O15" s="11">
        <f ca="1">SUMIFS(TételesKiadások[Csekk összege],TételesKiadások[Főkönyvi kód],HaviKiadásokÖsszegzése[[#This Row],[Főkönyvi kód]],TételesKiadások[Számla dátuma],"&gt;="&amp;O$3,TételesKiadások[Számla dátuma],"&lt;="&amp;O$4)+SUMIFS(Egyéb[Csekk összege],Egyéb[Főkönyvi kód],HaviKiadásokÖsszegzése[[#This Row],[Főkönyvi kód]],Egyéb[A csekk-kérelem indításának dátuma],"&gt;="&amp;DATEVALUE(" 1"&amp;HaviKiadásokÖsszegzése[[#Headers],[December]]&amp;_xlfn.SINGLE(_ÉV)),Egyéb[A csekk-kérelem indításának dátuma],"&lt;="&amp;O$4)</f>
        <v>0</v>
      </c>
      <c r="P15" s="11">
        <f ca="1">SUM(HaviKiadásokÖsszegzése[[#This Row],[Január]:[December]])</f>
        <v>0</v>
      </c>
      <c r="Q15" s="20"/>
    </row>
    <row r="16" spans="2:17" ht="30" customHeight="1" x14ac:dyDescent="0.25">
      <c r="B16" s="13">
        <v>11000</v>
      </c>
      <c r="C16" s="7" t="s">
        <v>14</v>
      </c>
      <c r="D16" s="11">
        <f ca="1">SUMIFS(TételesKiadások[Csekk összege],TételesKiadások[Főkönyvi kód],HaviKiadásokÖsszegzése[[#This Row],[Főkönyvi kód]],TételesKiadások[Számla dátuma],"&gt;="&amp;D$3,TételesKiadások[Számla dátuma],"&lt;="&amp;D$4)+SUMIFS(Egyéb[Csekk összege],Egyéb[Főkönyvi kód],HaviKiadásokÖsszegzése[[#This Row],[Főkönyvi kód]],Egyéb[A csekk-kérelem indításának dátuma],"&gt;="&amp;DATEVALUE(" 1"&amp;HaviKiadásokÖsszegzése[[#Headers],[Január]]&amp;_xlfn.SINGLE(_ÉV)),Egyéb[A csekk-kérelem indításának dátuma],"&lt;="&amp;D$4)</f>
        <v>0</v>
      </c>
      <c r="E16" s="11">
        <f ca="1">SUMIFS(TételesKiadások[Csekk összege],TételesKiadások[Főkönyvi kód],HaviKiadásokÖsszegzése[[#This Row],[Főkönyvi kód]],TételesKiadások[Számla dátuma],"&gt;="&amp;E$3,TételesKiadások[Számla dátuma],"&lt;="&amp;E$4)+SUMIFS(Egyéb[Csekk összege],Egyéb[Főkönyvi kód],HaviKiadásokÖsszegzése[[#This Row],[Főkönyvi kód]],Egyéb[A csekk-kérelem indításának dátuma],"&gt;="&amp;DATEVALUE(" 1"&amp;HaviKiadásokÖsszegzése[[#Headers],[Február]]&amp;_xlfn.SINGLE(_ÉV)),Egyéb[A csekk-kérelem indításának dátuma],"&lt;="&amp;E$4)</f>
        <v>0</v>
      </c>
      <c r="F16" s="11">
        <f ca="1">SUMIFS(TételesKiadások[Csekk összege],TételesKiadások[Főkönyvi kód],HaviKiadásokÖsszegzése[[#This Row],[Főkönyvi kód]],TételesKiadások[Számla dátuma],"&gt;="&amp;F$3,TételesKiadások[Számla dátuma],"&lt;="&amp;F$4)+SUMIFS(Egyéb[Csekk összege],Egyéb[Főkönyvi kód],HaviKiadásokÖsszegzése[[#This Row],[Főkönyvi kód]],Egyéb[A csekk-kérelem indításának dátuma],"&gt;="&amp;DATEVALUE(" 1"&amp;HaviKiadásokÖsszegzése[[#Headers],[Március]]&amp;_xlfn.SINGLE(_ÉV)),Egyéb[A csekk-kérelem indításának dátuma],"&lt;="&amp;F$4)</f>
        <v>0</v>
      </c>
      <c r="G16" s="11">
        <f ca="1">SUMIFS(TételesKiadások[Csekk összege],TételesKiadások[Főkönyvi kód],HaviKiadásokÖsszegzése[[#This Row],[Főkönyvi kód]],TételesKiadások[Számla dátuma],"&gt;="&amp;G$3,TételesKiadások[Számla dátuma],"&lt;="&amp;G$4)+SUMIFS(Egyéb[Csekk összege],Egyéb[Főkönyvi kód],HaviKiadásokÖsszegzése[[#This Row],[Főkönyvi kód]],Egyéb[A csekk-kérelem indításának dátuma],"&gt;="&amp;DATEVALUE(" 1"&amp;HaviKiadásokÖsszegzése[[#Headers],[Április]]&amp;_xlfn.SINGLE(_ÉV)),Egyéb[A csekk-kérelem indításának dátuma],"&lt;="&amp;G$4)</f>
        <v>0</v>
      </c>
      <c r="H16" s="11">
        <f ca="1">SUMIFS(TételesKiadások[Csekk összege],TételesKiadások[Főkönyvi kód],HaviKiadásokÖsszegzése[[#This Row],[Főkönyvi kód]],TételesKiadások[Számla dátuma],"&gt;="&amp;H$3,TételesKiadások[Számla dátuma],"&lt;="&amp;H$4)+SUMIFS(Egyéb[Csekk összege],Egyéb[Főkönyvi kód],HaviKiadásokÖsszegzése[[#This Row],[Főkönyvi kód]],Egyéb[A csekk-kérelem indításának dátuma],"&gt;="&amp;DATEVALUE(" 1"&amp;HaviKiadásokÖsszegzése[[#Headers],[Május]]&amp;_xlfn.SINGLE(_ÉV)),Egyéb[A csekk-kérelem indításának dátuma],"&lt;="&amp;H$4)</f>
        <v>0</v>
      </c>
      <c r="I16" s="11">
        <f ca="1">SUMIFS(TételesKiadások[Csekk összege],TételesKiadások[Főkönyvi kód],HaviKiadásokÖsszegzése[[#This Row],[Főkönyvi kód]],TételesKiadások[Számla dátuma],"&gt;="&amp;I$3,TételesKiadások[Számla dátuma],"&lt;="&amp;I$4)+SUMIFS(Egyéb[Csekk összege],Egyéb[Főkönyvi kód],HaviKiadásokÖsszegzése[[#This Row],[Főkönyvi kód]],Egyéb[A csekk-kérelem indításának dátuma],"&gt;="&amp;DATEVALUE(" 1"&amp;HaviKiadásokÖsszegzése[[#Headers],[Június]]&amp;_xlfn.SINGLE(_ÉV)),Egyéb[A csekk-kérelem indításának dátuma],"&lt;="&amp;I$4)</f>
        <v>0</v>
      </c>
      <c r="J16" s="11">
        <f ca="1">SUMIFS(TételesKiadások[Csekk összege],TételesKiadások[Főkönyvi kód],HaviKiadásokÖsszegzése[[#This Row],[Főkönyvi kód]],TételesKiadások[Számla dátuma],"&gt;="&amp;J$3,TételesKiadások[Számla dátuma],"&lt;="&amp;J$4)+SUMIFS(Egyéb[Csekk összege],Egyéb[Főkönyvi kód],HaviKiadásokÖsszegzése[[#This Row],[Főkönyvi kód]],Egyéb[A csekk-kérelem indításának dátuma],"&gt;="&amp;DATEVALUE(" 1"&amp;HaviKiadásokÖsszegzése[[#Headers],[Július]]&amp;_xlfn.SINGLE(_ÉV)),Egyéb[A csekk-kérelem indításának dátuma],"&lt;="&amp;J$4)</f>
        <v>0</v>
      </c>
      <c r="K16" s="11">
        <f ca="1">SUMIFS(TételesKiadások[Csekk összege],TételesKiadások[Főkönyvi kód],HaviKiadásokÖsszegzése[[#This Row],[Főkönyvi kód]],TételesKiadások[Számla dátuma],"&gt;="&amp;K$3,TételesKiadások[Számla dátuma],"&lt;="&amp;K$4)+SUMIFS(Egyéb[Csekk összege],Egyéb[Főkönyvi kód],HaviKiadásokÖsszegzése[[#This Row],[Főkönyvi kód]],Egyéb[A csekk-kérelem indításának dátuma],"&gt;="&amp;DATEVALUE(" 1"&amp;HaviKiadásokÖsszegzése[[#Headers],[Augusztus]]&amp;_xlfn.SINGLE(_ÉV)),Egyéb[A csekk-kérelem indításának dátuma],"&lt;="&amp;K$4)</f>
        <v>0</v>
      </c>
      <c r="L16" s="11">
        <f ca="1">SUMIFS(TételesKiadások[Csekk összege],TételesKiadások[Főkönyvi kód],HaviKiadásokÖsszegzése[[#This Row],[Főkönyvi kód]],TételesKiadások[Számla dátuma],"&gt;="&amp;L$3,TételesKiadások[Számla dátuma],"&lt;="&amp;L$4)+SUMIFS(Egyéb[Csekk összege],Egyéb[Főkönyvi kód],HaviKiadásokÖsszegzése[[#This Row],[Főkönyvi kód]],Egyéb[A csekk-kérelem indításának dátuma],"&gt;="&amp;DATEVALUE(" 1"&amp;HaviKiadásokÖsszegzése[[#Headers],[Szeptember]]&amp;_xlfn.SINGLE(_ÉV)),Egyéb[A csekk-kérelem indításának dátuma],"&lt;="&amp;L$4)</f>
        <v>0</v>
      </c>
      <c r="M16" s="11">
        <f ca="1">SUMIFS(TételesKiadások[Csekk összege],TételesKiadások[Főkönyvi kód],HaviKiadásokÖsszegzése[[#This Row],[Főkönyvi kód]],TételesKiadások[Számla dátuma],"&gt;="&amp;M$3,TételesKiadások[Számla dátuma],"&lt;="&amp;M$4)+SUMIFS(Egyéb[Csekk összege],Egyéb[Főkönyvi kód],HaviKiadásokÖsszegzése[[#This Row],[Főkönyvi kód]],Egyéb[A csekk-kérelem indításának dátuma],"&gt;="&amp;DATEVALUE(" 1"&amp;HaviKiadásokÖsszegzése[[#Headers],[Október]]&amp;_xlfn.SINGLE(_ÉV)),Egyéb[A csekk-kérelem indításának dátuma],"&lt;="&amp;M$4)</f>
        <v>0</v>
      </c>
      <c r="N16" s="11">
        <f ca="1">SUMIFS(TételesKiadások[Csekk összege],TételesKiadások[Főkönyvi kód],HaviKiadásokÖsszegzése[[#This Row],[Főkönyvi kód]],TételesKiadások[Számla dátuma],"&gt;="&amp;N$3,TételesKiadások[Számla dátuma],"&lt;="&amp;N$4)+SUMIFS(Egyéb[Csekk összege],Egyéb[Főkönyvi kód],HaviKiadásokÖsszegzése[[#This Row],[Főkönyvi kód]],Egyéb[A csekk-kérelem indításának dátuma],"&gt;="&amp;DATEVALUE(" 1"&amp;HaviKiadásokÖsszegzése[[#Headers],[November]]&amp;_xlfn.SINGLE(_ÉV)),Egyéb[A csekk-kérelem indításának dátuma],"&lt;="&amp;N$4)</f>
        <v>0</v>
      </c>
      <c r="O16" s="11">
        <f ca="1">SUMIFS(TételesKiadások[Csekk összege],TételesKiadások[Főkönyvi kód],HaviKiadásokÖsszegzése[[#This Row],[Főkönyvi kód]],TételesKiadások[Számla dátuma],"&gt;="&amp;O$3,TételesKiadások[Számla dátuma],"&lt;="&amp;O$4)+SUMIFS(Egyéb[Csekk összege],Egyéb[Főkönyvi kód],HaviKiadásokÖsszegzése[[#This Row],[Főkönyvi kód]],Egyéb[A csekk-kérelem indításának dátuma],"&gt;="&amp;DATEVALUE(" 1"&amp;HaviKiadásokÖsszegzése[[#Headers],[December]]&amp;_xlfn.SINGLE(_ÉV)),Egyéb[A csekk-kérelem indításának dátuma],"&lt;="&amp;O$4)</f>
        <v>0</v>
      </c>
      <c r="P16" s="11">
        <f ca="1">SUM(HaviKiadásokÖsszegzése[[#This Row],[Január]:[December]])</f>
        <v>0</v>
      </c>
      <c r="Q16" s="20"/>
    </row>
    <row r="17" spans="2:17" ht="30" customHeight="1" x14ac:dyDescent="0.25">
      <c r="B17" s="13">
        <v>12000</v>
      </c>
      <c r="C17" s="7" t="s">
        <v>15</v>
      </c>
      <c r="D17" s="11">
        <f ca="1">SUMIFS(TételesKiadások[Csekk összege],TételesKiadások[Főkönyvi kód],HaviKiadásokÖsszegzése[[#This Row],[Főkönyvi kód]],TételesKiadások[Számla dátuma],"&gt;="&amp;D$3,TételesKiadások[Számla dátuma],"&lt;="&amp;D$4)+SUMIFS(Egyéb[Csekk összege],Egyéb[Főkönyvi kód],HaviKiadásokÖsszegzése[[#This Row],[Főkönyvi kód]],Egyéb[A csekk-kérelem indításának dátuma],"&gt;="&amp;DATEVALUE(" 1"&amp;HaviKiadásokÖsszegzése[[#Headers],[Január]]&amp;_xlfn.SINGLE(_ÉV)),Egyéb[A csekk-kérelem indításának dátuma],"&lt;="&amp;D$4)</f>
        <v>0</v>
      </c>
      <c r="E17" s="11">
        <f ca="1">SUMIFS(TételesKiadások[Csekk összege],TételesKiadások[Főkönyvi kód],HaviKiadásokÖsszegzése[[#This Row],[Főkönyvi kód]],TételesKiadások[Számla dátuma],"&gt;="&amp;E$3,TételesKiadások[Számla dátuma],"&lt;="&amp;E$4)+SUMIFS(Egyéb[Csekk összege],Egyéb[Főkönyvi kód],HaviKiadásokÖsszegzése[[#This Row],[Főkönyvi kód]],Egyéb[A csekk-kérelem indításának dátuma],"&gt;="&amp;DATEVALUE(" 1"&amp;HaviKiadásokÖsszegzése[[#Headers],[Február]]&amp;_xlfn.SINGLE(_ÉV)),Egyéb[A csekk-kérelem indításának dátuma],"&lt;="&amp;E$4)</f>
        <v>0</v>
      </c>
      <c r="F17" s="11">
        <f ca="1">SUMIFS(TételesKiadások[Csekk összege],TételesKiadások[Főkönyvi kód],HaviKiadásokÖsszegzése[[#This Row],[Főkönyvi kód]],TételesKiadások[Számla dátuma],"&gt;="&amp;F$3,TételesKiadások[Számla dátuma],"&lt;="&amp;F$4)+SUMIFS(Egyéb[Csekk összege],Egyéb[Főkönyvi kód],HaviKiadásokÖsszegzése[[#This Row],[Főkönyvi kód]],Egyéb[A csekk-kérelem indításának dátuma],"&gt;="&amp;DATEVALUE(" 1"&amp;HaviKiadásokÖsszegzése[[#Headers],[Március]]&amp;_xlfn.SINGLE(_ÉV)),Egyéb[A csekk-kérelem indításának dátuma],"&lt;="&amp;F$4)</f>
        <v>0</v>
      </c>
      <c r="G17" s="11">
        <f ca="1">SUMIFS(TételesKiadások[Csekk összege],TételesKiadások[Főkönyvi kód],HaviKiadásokÖsszegzése[[#This Row],[Főkönyvi kód]],TételesKiadások[Számla dátuma],"&gt;="&amp;G$3,TételesKiadások[Számla dátuma],"&lt;="&amp;G$4)+SUMIFS(Egyéb[Csekk összege],Egyéb[Főkönyvi kód],HaviKiadásokÖsszegzése[[#This Row],[Főkönyvi kód]],Egyéb[A csekk-kérelem indításának dátuma],"&gt;="&amp;DATEVALUE(" 1"&amp;HaviKiadásokÖsszegzése[[#Headers],[Április]]&amp;_xlfn.SINGLE(_ÉV)),Egyéb[A csekk-kérelem indításának dátuma],"&lt;="&amp;G$4)</f>
        <v>0</v>
      </c>
      <c r="H17" s="11">
        <f ca="1">SUMIFS(TételesKiadások[Csekk összege],TételesKiadások[Főkönyvi kód],HaviKiadásokÖsszegzése[[#This Row],[Főkönyvi kód]],TételesKiadások[Számla dátuma],"&gt;="&amp;H$3,TételesKiadások[Számla dátuma],"&lt;="&amp;H$4)+SUMIFS(Egyéb[Csekk összege],Egyéb[Főkönyvi kód],HaviKiadásokÖsszegzése[[#This Row],[Főkönyvi kód]],Egyéb[A csekk-kérelem indításának dátuma],"&gt;="&amp;DATEVALUE(" 1"&amp;HaviKiadásokÖsszegzése[[#Headers],[Május]]&amp;_xlfn.SINGLE(_ÉV)),Egyéb[A csekk-kérelem indításának dátuma],"&lt;="&amp;H$4)</f>
        <v>0</v>
      </c>
      <c r="I17" s="11">
        <f ca="1">SUMIFS(TételesKiadások[Csekk összege],TételesKiadások[Főkönyvi kód],HaviKiadásokÖsszegzése[[#This Row],[Főkönyvi kód]],TételesKiadások[Számla dátuma],"&gt;="&amp;I$3,TételesKiadások[Számla dátuma],"&lt;="&amp;I$4)+SUMIFS(Egyéb[Csekk összege],Egyéb[Főkönyvi kód],HaviKiadásokÖsszegzése[[#This Row],[Főkönyvi kód]],Egyéb[A csekk-kérelem indításának dátuma],"&gt;="&amp;DATEVALUE(" 1"&amp;HaviKiadásokÖsszegzése[[#Headers],[Június]]&amp;_xlfn.SINGLE(_ÉV)),Egyéb[A csekk-kérelem indításának dátuma],"&lt;="&amp;I$4)</f>
        <v>0</v>
      </c>
      <c r="J17" s="11">
        <f ca="1">SUMIFS(TételesKiadások[Csekk összege],TételesKiadások[Főkönyvi kód],HaviKiadásokÖsszegzése[[#This Row],[Főkönyvi kód]],TételesKiadások[Számla dátuma],"&gt;="&amp;J$3,TételesKiadások[Számla dátuma],"&lt;="&amp;J$4)+SUMIFS(Egyéb[Csekk összege],Egyéb[Főkönyvi kód],HaviKiadásokÖsszegzése[[#This Row],[Főkönyvi kód]],Egyéb[A csekk-kérelem indításának dátuma],"&gt;="&amp;DATEVALUE(" 1"&amp;HaviKiadásokÖsszegzése[[#Headers],[Július]]&amp;_xlfn.SINGLE(_ÉV)),Egyéb[A csekk-kérelem indításának dátuma],"&lt;="&amp;J$4)</f>
        <v>0</v>
      </c>
      <c r="K17" s="11">
        <f ca="1">SUMIFS(TételesKiadások[Csekk összege],TételesKiadások[Főkönyvi kód],HaviKiadásokÖsszegzése[[#This Row],[Főkönyvi kód]],TételesKiadások[Számla dátuma],"&gt;="&amp;K$3,TételesKiadások[Számla dátuma],"&lt;="&amp;K$4)+SUMIFS(Egyéb[Csekk összege],Egyéb[Főkönyvi kód],HaviKiadásokÖsszegzése[[#This Row],[Főkönyvi kód]],Egyéb[A csekk-kérelem indításának dátuma],"&gt;="&amp;DATEVALUE(" 1"&amp;HaviKiadásokÖsszegzése[[#Headers],[Augusztus]]&amp;_xlfn.SINGLE(_ÉV)),Egyéb[A csekk-kérelem indításának dátuma],"&lt;="&amp;K$4)</f>
        <v>0</v>
      </c>
      <c r="L17" s="11">
        <f ca="1">SUMIFS(TételesKiadások[Csekk összege],TételesKiadások[Főkönyvi kód],HaviKiadásokÖsszegzése[[#This Row],[Főkönyvi kód]],TételesKiadások[Számla dátuma],"&gt;="&amp;L$3,TételesKiadások[Számla dátuma],"&lt;="&amp;L$4)+SUMIFS(Egyéb[Csekk összege],Egyéb[Főkönyvi kód],HaviKiadásokÖsszegzése[[#This Row],[Főkönyvi kód]],Egyéb[A csekk-kérelem indításának dátuma],"&gt;="&amp;DATEVALUE(" 1"&amp;HaviKiadásokÖsszegzése[[#Headers],[Szeptember]]&amp;_xlfn.SINGLE(_ÉV)),Egyéb[A csekk-kérelem indításának dátuma],"&lt;="&amp;L$4)</f>
        <v>0</v>
      </c>
      <c r="M17" s="11">
        <f ca="1">SUMIFS(TételesKiadások[Csekk összege],TételesKiadások[Főkönyvi kód],HaviKiadásokÖsszegzése[[#This Row],[Főkönyvi kód]],TételesKiadások[Számla dátuma],"&gt;="&amp;M$3,TételesKiadások[Számla dátuma],"&lt;="&amp;M$4)+SUMIFS(Egyéb[Csekk összege],Egyéb[Főkönyvi kód],HaviKiadásokÖsszegzése[[#This Row],[Főkönyvi kód]],Egyéb[A csekk-kérelem indításának dátuma],"&gt;="&amp;DATEVALUE(" 1"&amp;HaviKiadásokÖsszegzése[[#Headers],[Október]]&amp;_xlfn.SINGLE(_ÉV)),Egyéb[A csekk-kérelem indításának dátuma],"&lt;="&amp;M$4)</f>
        <v>0</v>
      </c>
      <c r="N17" s="11">
        <f ca="1">SUMIFS(TételesKiadások[Csekk összege],TételesKiadások[Főkönyvi kód],HaviKiadásokÖsszegzése[[#This Row],[Főkönyvi kód]],TételesKiadások[Számla dátuma],"&gt;="&amp;N$3,TételesKiadások[Számla dátuma],"&lt;="&amp;N$4)+SUMIFS(Egyéb[Csekk összege],Egyéb[Főkönyvi kód],HaviKiadásokÖsszegzése[[#This Row],[Főkönyvi kód]],Egyéb[A csekk-kérelem indításának dátuma],"&gt;="&amp;DATEVALUE(" 1"&amp;HaviKiadásokÖsszegzése[[#Headers],[November]]&amp;_xlfn.SINGLE(_ÉV)),Egyéb[A csekk-kérelem indításának dátuma],"&lt;="&amp;N$4)</f>
        <v>0</v>
      </c>
      <c r="O17" s="11">
        <f ca="1">SUMIFS(TételesKiadások[Csekk összege],TételesKiadások[Főkönyvi kód],HaviKiadásokÖsszegzése[[#This Row],[Főkönyvi kód]],TételesKiadások[Számla dátuma],"&gt;="&amp;O$3,TételesKiadások[Számla dátuma],"&lt;="&amp;O$4)+SUMIFS(Egyéb[Csekk összege],Egyéb[Főkönyvi kód],HaviKiadásokÖsszegzése[[#This Row],[Főkönyvi kód]],Egyéb[A csekk-kérelem indításának dátuma],"&gt;="&amp;DATEVALUE(" 1"&amp;HaviKiadásokÖsszegzése[[#Headers],[December]]&amp;_xlfn.SINGLE(_ÉV)),Egyéb[A csekk-kérelem indításának dátuma],"&lt;="&amp;O$4)</f>
        <v>0</v>
      </c>
      <c r="P17" s="11">
        <f ca="1">SUM(HaviKiadásokÖsszegzése[[#This Row],[Január]:[December]])</f>
        <v>0</v>
      </c>
      <c r="Q17" s="20"/>
    </row>
    <row r="18" spans="2:17" ht="30" customHeight="1" x14ac:dyDescent="0.25">
      <c r="B18" s="8" t="s">
        <v>71</v>
      </c>
      <c r="C18" s="7"/>
      <c r="D18" s="20">
        <f ca="1">SUBTOTAL(109,HaviKiadásokÖsszegzése[Január])</f>
        <v>0</v>
      </c>
      <c r="E18" s="20">
        <f ca="1">SUBTOTAL(109,HaviKiadásokÖsszegzése[Február])</f>
        <v>0</v>
      </c>
      <c r="F18" s="20">
        <f ca="1">SUBTOTAL(109,HaviKiadásokÖsszegzése[Március])</f>
        <v>0</v>
      </c>
      <c r="G18" s="20">
        <f ca="1">SUBTOTAL(109,HaviKiadásokÖsszegzése[Április])</f>
        <v>0</v>
      </c>
      <c r="H18" s="20">
        <f ca="1">SUBTOTAL(109,HaviKiadásokÖsszegzése[Május])</f>
        <v>0</v>
      </c>
      <c r="I18" s="20">
        <f ca="1">SUBTOTAL(109,HaviKiadásokÖsszegzése[Június])</f>
        <v>0</v>
      </c>
      <c r="J18" s="20">
        <f ca="1">SUBTOTAL(109,HaviKiadásokÖsszegzése[Július])</f>
        <v>0</v>
      </c>
      <c r="K18" s="20">
        <f ca="1">SUBTOTAL(109,HaviKiadásokÖsszegzése[Augusztus])</f>
        <v>0</v>
      </c>
      <c r="L18" s="20">
        <f ca="1">SUBTOTAL(109,HaviKiadásokÖsszegzése[Szeptember])</f>
        <v>0</v>
      </c>
      <c r="M18" s="20">
        <f ca="1">SUBTOTAL(109,HaviKiadásokÖsszegzése[Október])</f>
        <v>0</v>
      </c>
      <c r="N18" s="20">
        <f ca="1">SUBTOTAL(109,HaviKiadásokÖsszegzése[November])</f>
        <v>0</v>
      </c>
      <c r="O18" s="20">
        <f ca="1">SUBTOTAL(109,HaviKiadásokÖsszegzése[December])</f>
        <v>0</v>
      </c>
      <c r="P18" s="20">
        <f ca="1">SUBTOTAL(109,HaviKiadásokÖsszegzése[Összeg])</f>
        <v>0</v>
      </c>
      <c r="Q18" s="7"/>
    </row>
  </sheetData>
  <mergeCells count="1">
    <mergeCell ref="B2:Q2"/>
  </mergeCells>
  <dataValidations count="9">
    <dataValidation allowBlank="1" showInputMessage="1" showErrorMessage="1" prompt="Ezen a munkalapon létrehozhatja a havi kiadások összegzését. A Havi kiadások táblázatban adhatja meg az adatokat. A B1 és a C1 cellában szereplő navigációs hivatkozásokkal az előző és a következő munkalapra léphet." sqref="A1" xr:uid="{00000000-0002-0000-0100-000000000000}"/>
    <dataValidation allowBlank="1" showInputMessage="1" showErrorMessage="1" prompt="Ebben az oszlopban adhatja meg a főkönyvi kódot." sqref="B5" xr:uid="{00000000-0002-0000-0100-000001000000}"/>
    <dataValidation allowBlank="1" showInputMessage="1" showErrorMessage="1" prompt="Ebben az oszlopban adhatja meg a számla jogcímét." sqref="C5" xr:uid="{00000000-0002-0000-0100-000002000000}"/>
    <dataValidation allowBlank="1" showInputMessage="1" showErrorMessage="1" prompt="Ebben az oszlopban a sablon automatikusan kiszámítja az e havi tényleges összeget." sqref="D5:O5" xr:uid="{00000000-0002-0000-0100-000003000000}"/>
    <dataValidation allowBlank="1" showInputMessage="1" showErrorMessage="1" prompt="Ebben az oszlopban a sablon automatikusan kiszámítja a végösszeget." sqref="P5" xr:uid="{00000000-0002-0000-0100-000004000000}"/>
    <dataValidation allowBlank="1" showInputMessage="1" showErrorMessage="1" prompt="Ebben az oszlopban a kiadások 12 hónapos trendjét megjelenítő értékgörbe látható egy kiadás esetén. " sqref="Q5" xr:uid="{00000000-0002-0000-0100-000005000000}"/>
    <dataValidation allowBlank="1" showInputMessage="1" showErrorMessage="1" prompt="Ebben a cellában egy navigációs hivatkozás szerepel. Ezt választva az IDEI KÖLTSÉGVETÉS ÖSSZEGZÉSE munkalapra léphet." sqref="B1" xr:uid="{00000000-0002-0000-0100-000006000000}"/>
    <dataValidation allowBlank="1" showInputMessage="1" showErrorMessage="1" prompt="Ebben a cellában egy navigációs hivatkozás szerepel. Ezt választva a TÉTELES KIADÁSOK munkalapra léphet." sqref="C1" xr:uid="{00000000-0002-0000-0100-000007000000}"/>
    <dataValidation allowBlank="1" showInputMessage="1" showErrorMessage="1" prompt="Ebben a cellában szerepel a munkalap címe. A B3 cellában található a táblázatot a számla jogcíme alapján szűrő szeletelő. A D3–Q4 cellákban szereplő képleteket ne törölje." sqref="B2:Q2" xr:uid="{00000000-0002-0000-0100-000008000000}"/>
  </dataValidations>
  <hyperlinks>
    <hyperlink ref="B1" location="'IDEI KÖLTSÉGVETÉS ÖSSZEGZÉSE'!A1" tooltip="Ugrás az IDEI KÖLTSÉGVETÉS ÖSSZEGZÉSE munkalapra" display="YTD BUDGET SUMMARY" xr:uid="{00000000-0004-0000-0100-000000000000}"/>
    <hyperlink ref="C1" location="'TÉTELES KIADÁSOK'!A1" tooltip="Ugrás a TÉTELES KIADÁSOK munkalapra" display="ITEMIZED EXPENSES" xr:uid="{00000000-0004-0000-0100-000001000000}"/>
  </hyperlinks>
  <printOptions horizontalCentered="1"/>
  <pageMargins left="0.4" right="0.4" top="0.4" bottom="0.6" header="0.3" footer="0.3"/>
  <pageSetup paperSize="9" scale="62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100-000000000000}">
          <x14:colorSeries theme="5" tint="-0.499984740745262"/>
          <x14:colorNegative theme="6"/>
          <x14:colorAxis rgb="FF000000"/>
          <x14:colorMarkers theme="5" tint="-0.499984740745262"/>
          <x14:colorFirst theme="5" tint="0.39997558519241921"/>
          <x14:colorLast theme="5" tint="0.39997558519241921"/>
          <x14:colorHigh theme="5"/>
          <x14:colorLow theme="5"/>
          <x14:sparklines>
            <x14:sparkline>
              <xm:f>'HAVI KIADÁSOK ÖSSZEGZÉSE'!D6:O6</xm:f>
              <xm:sqref>Q6</xm:sqref>
            </x14:sparkline>
            <x14:sparkline>
              <xm:f>'HAVI KIADÁSOK ÖSSZEGZÉSE'!D7:O7</xm:f>
              <xm:sqref>Q7</xm:sqref>
            </x14:sparkline>
            <x14:sparkline>
              <xm:f>'HAVI KIADÁSOK ÖSSZEGZÉSE'!D8:O8</xm:f>
              <xm:sqref>Q8</xm:sqref>
            </x14:sparkline>
            <x14:sparkline>
              <xm:f>'HAVI KIADÁSOK ÖSSZEGZÉSE'!D9:O9</xm:f>
              <xm:sqref>Q9</xm:sqref>
            </x14:sparkline>
            <x14:sparkline>
              <xm:f>'HAVI KIADÁSOK ÖSSZEGZÉSE'!D10:O10</xm:f>
              <xm:sqref>Q10</xm:sqref>
            </x14:sparkline>
            <x14:sparkline>
              <xm:f>'HAVI KIADÁSOK ÖSSZEGZÉSE'!D11:O11</xm:f>
              <xm:sqref>Q11</xm:sqref>
            </x14:sparkline>
            <x14:sparkline>
              <xm:f>'HAVI KIADÁSOK ÖSSZEGZÉSE'!D12:O12</xm:f>
              <xm:sqref>Q12</xm:sqref>
            </x14:sparkline>
            <x14:sparkline>
              <xm:f>'HAVI KIADÁSOK ÖSSZEGZÉSE'!D13:O13</xm:f>
              <xm:sqref>Q13</xm:sqref>
            </x14:sparkline>
            <x14:sparkline>
              <xm:f>'HAVI KIADÁSOK ÖSSZEGZÉSE'!D14:O14</xm:f>
              <xm:sqref>Q14</xm:sqref>
            </x14:sparkline>
            <x14:sparkline>
              <xm:f>'HAVI KIADÁSOK ÖSSZEGZÉSE'!D15:O15</xm:f>
              <xm:sqref>Q15</xm:sqref>
            </x14:sparkline>
            <x14:sparkline>
              <xm:f>'HAVI KIADÁSOK ÖSSZEGZÉSE'!D16:O16</xm:f>
              <xm:sqref>Q16</xm:sqref>
            </x14:sparkline>
            <x14:sparkline>
              <xm:f>'HAVI KIADÁSOK ÖSSZEGZÉSE'!D17:O17</xm:f>
              <xm:sqref>Q17</xm:sqref>
            </x14:sparkline>
          </x14:sparklines>
        </x14:sparklineGroup>
      </x14:sparklineGroup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fitToPage="1"/>
  </sheetPr>
  <dimension ref="B1:J6"/>
  <sheetViews>
    <sheetView showGridLines="0" workbookViewId="0"/>
  </sheetViews>
  <sheetFormatPr defaultRowHeight="30" customHeight="1" x14ac:dyDescent="0.25"/>
  <cols>
    <col min="1" max="1" width="2.7109375" customWidth="1"/>
    <col min="2" max="2" width="18.85546875" customWidth="1"/>
    <col min="3" max="3" width="19.42578125" customWidth="1"/>
    <col min="4" max="4" width="15.140625" customWidth="1"/>
    <col min="5" max="5" width="20" customWidth="1"/>
    <col min="6" max="6" width="16.85546875" customWidth="1"/>
    <col min="7" max="7" width="30" customWidth="1"/>
    <col min="8" max="8" width="22.5703125" customWidth="1"/>
    <col min="9" max="9" width="18.5703125" customWidth="1"/>
    <col min="10" max="10" width="15.42578125" customWidth="1"/>
  </cols>
  <sheetData>
    <row r="1" spans="2:10" ht="15" customHeight="1" x14ac:dyDescent="0.25">
      <c r="B1" s="5" t="s">
        <v>0</v>
      </c>
      <c r="C1" s="5" t="s">
        <v>38</v>
      </c>
    </row>
    <row r="2" spans="2:10" ht="24.75" customHeight="1" thickBot="1" x14ac:dyDescent="0.3">
      <c r="B2" s="26" t="s">
        <v>23</v>
      </c>
      <c r="C2" s="26"/>
      <c r="D2" s="26"/>
      <c r="E2" s="26"/>
      <c r="F2" s="26"/>
      <c r="G2" s="26"/>
      <c r="H2" s="26"/>
      <c r="I2" s="26"/>
      <c r="J2" s="26"/>
    </row>
    <row r="3" spans="2:10" ht="75" customHeight="1" thickTop="1" x14ac:dyDescent="0.25">
      <c r="B3" s="25" t="s">
        <v>37</v>
      </c>
      <c r="C3" s="25"/>
      <c r="D3" s="25"/>
      <c r="E3" s="25"/>
      <c r="F3" s="25"/>
      <c r="G3" s="25" t="s">
        <v>46</v>
      </c>
      <c r="H3" s="25"/>
      <c r="I3" s="25"/>
      <c r="J3" s="25"/>
    </row>
    <row r="4" spans="2:10" ht="30" customHeight="1" x14ac:dyDescent="0.25">
      <c r="B4" s="10" t="s">
        <v>2</v>
      </c>
      <c r="C4" s="10" t="s">
        <v>39</v>
      </c>
      <c r="D4" s="10" t="s">
        <v>41</v>
      </c>
      <c r="E4" s="10" t="s">
        <v>42</v>
      </c>
      <c r="F4" s="10" t="s">
        <v>45</v>
      </c>
      <c r="G4" s="10" t="s">
        <v>47</v>
      </c>
      <c r="H4" s="10" t="s">
        <v>50</v>
      </c>
      <c r="I4" s="10" t="s">
        <v>53</v>
      </c>
      <c r="J4" s="10" t="s">
        <v>56</v>
      </c>
    </row>
    <row r="5" spans="2:10" ht="30" customHeight="1" x14ac:dyDescent="0.25">
      <c r="B5" s="13">
        <v>1000</v>
      </c>
      <c r="C5" s="14" t="s">
        <v>40</v>
      </c>
      <c r="D5" s="15">
        <v>100</v>
      </c>
      <c r="E5" t="s">
        <v>43</v>
      </c>
      <c r="F5" s="19">
        <v>750.75</v>
      </c>
      <c r="G5" t="s">
        <v>48</v>
      </c>
      <c r="H5" t="s">
        <v>51</v>
      </c>
      <c r="I5" t="s">
        <v>54</v>
      </c>
      <c r="J5" s="14" t="s">
        <v>40</v>
      </c>
    </row>
    <row r="6" spans="2:10" ht="30" customHeight="1" x14ac:dyDescent="0.25">
      <c r="B6" s="13">
        <v>7000</v>
      </c>
      <c r="C6" s="14" t="s">
        <v>40</v>
      </c>
      <c r="D6" s="15">
        <v>101</v>
      </c>
      <c r="E6" t="s">
        <v>44</v>
      </c>
      <c r="F6" s="11">
        <v>2500</v>
      </c>
      <c r="G6" t="s">
        <v>49</v>
      </c>
      <c r="H6" t="s">
        <v>52</v>
      </c>
      <c r="I6" t="s">
        <v>55</v>
      </c>
      <c r="J6" s="14" t="s">
        <v>40</v>
      </c>
    </row>
  </sheetData>
  <mergeCells count="3">
    <mergeCell ref="B3:F3"/>
    <mergeCell ref="G3:J3"/>
    <mergeCell ref="B2:J2"/>
  </mergeCells>
  <dataValidations count="13">
    <dataValidation allowBlank="1" showInputMessage="1" showErrorMessage="1" prompt="Ezen a munkalapon létrehozhatja a tételes kiadások listáját. A Tételes kiadások táblázatban adhatja meg az adatokat. A B1 és a C1 cellában szereplő navigációs hivatkozásokkal az előző és a következő munkalapra léphet." sqref="A1" xr:uid="{00000000-0002-0000-0200-000000000000}"/>
    <dataValidation allowBlank="1" showInputMessage="1" showErrorMessage="1" prompt="Ebben az oszlopban adhatja meg a főkönyvi kódot." sqref="B4" xr:uid="{00000000-0002-0000-0200-000001000000}"/>
    <dataValidation allowBlank="1" showInputMessage="1" showErrorMessage="1" prompt="Ebben az oszlopban adhatja meg a számla dátumát." sqref="C4" xr:uid="{00000000-0002-0000-0200-000002000000}"/>
    <dataValidation allowBlank="1" showInputMessage="1" showErrorMessage="1" prompt="Ebben az oszlopban adhatja meg a számla számát." sqref="D4" xr:uid="{00000000-0002-0000-0200-000003000000}"/>
    <dataValidation allowBlank="1" showInputMessage="1" showErrorMessage="1" prompt="Ebben az oszlopban adhatja meg a kérelmező nevét." sqref="E4" xr:uid="{00000000-0002-0000-0200-000004000000}"/>
    <dataValidation allowBlank="1" showInputMessage="1" showErrorMessage="1" prompt="Ebben az oszlopban adhatja meg a csekk összegét." sqref="F4" xr:uid="{00000000-0002-0000-0200-000005000000}"/>
    <dataValidation allowBlank="1" showInputMessage="1" showErrorMessage="1" prompt="Ebben az oszlopban adhatja meg a kedvezményezett nevét." sqref="G4" xr:uid="{00000000-0002-0000-0200-000006000000}"/>
    <dataValidation allowBlank="1" showInputMessage="1" showErrorMessage="1" prompt="Ebben az oszlopban adhatja meg a csekk felhasználási célját." sqref="H4" xr:uid="{00000000-0002-0000-0200-000007000000}"/>
    <dataValidation allowBlank="1" showInputMessage="1" showErrorMessage="1" prompt="Ebben az oszlopban adhatja meg a csekk terjesztési módját." sqref="I4" xr:uid="{00000000-0002-0000-0200-000008000000}"/>
    <dataValidation allowBlank="1" showInputMessage="1" showErrorMessage="1" prompt="Ebben az oszlopban adhatja meg az iktatás dátumát." sqref="J4" xr:uid="{00000000-0002-0000-0200-000009000000}"/>
    <dataValidation allowBlank="1" showInputMessage="1" showErrorMessage="1" prompt="Ebben a cellában szerepel a munkalap címe. A B3 cellában a táblázatot a kérelmező szerint szűrő szeletelő, a G3 cellában pedig a táblázatot a kedvezményezett szerint szűrő szeletelő található." sqref="B2:J2" xr:uid="{00000000-0002-0000-0200-00000A000000}"/>
    <dataValidation allowBlank="1" showInputMessage="1" showErrorMessage="1" prompt="Navigációs hivatkozás. Ezt választva a HAVI KIADÁSOK ÖSSZEGZÉSE munkalapra léphet." sqref="B1" xr:uid="{00000000-0002-0000-0200-00000B000000}"/>
    <dataValidation allowBlank="1" showInputMessage="1" showErrorMessage="1" prompt="Ebben a cellában egy navigációs hivatkozás szerepel. Ezt választva a JÓTÉKONYSÁG ÉS TÁMOGATÁSOK munkalapra léphet." sqref="C1" xr:uid="{00000000-0002-0000-0200-00000C000000}"/>
  </dataValidations>
  <hyperlinks>
    <hyperlink ref="B1" location="'HAVI KIADÁSOK ÖSSZEGZÉSE'!A1" tooltip="Ugrás a HAVI KIADÁSOK ÖSSZEGZÉSE munkalapra" display="MONTHLY EXPENSES SUMMARY" xr:uid="{00000000-0004-0000-0200-000000000000}"/>
    <hyperlink ref="C1" location="'JÓTÉKONYSÁG ÉS TÁMOGATÁSOK'!A1" tooltip="Ugrás a JÓTÉKONYSÁG ÉS TÁMOGATÁSOK munkalapra" display="JÓTÉKONYSÁG ÉS TÁMOGATÁSOK" xr:uid="{00000000-0004-0000-0200-000001000000}"/>
  </hyperlinks>
  <printOptions horizontalCentered="1"/>
  <pageMargins left="0.4" right="0.4" top="0.4" bottom="0.6" header="0.3" footer="0.3"/>
  <pageSetup paperSize="9" scale="79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499984740745262"/>
    <pageSetUpPr fitToPage="1"/>
  </sheetPr>
  <dimension ref="B1:L6"/>
  <sheetViews>
    <sheetView showGridLines="0" workbookViewId="0"/>
  </sheetViews>
  <sheetFormatPr defaultRowHeight="30" customHeight="1" x14ac:dyDescent="0.25"/>
  <cols>
    <col min="1" max="1" width="2.7109375" customWidth="1"/>
    <col min="2" max="2" width="19" customWidth="1"/>
    <col min="3" max="3" width="22.5703125" customWidth="1"/>
    <col min="4" max="4" width="17.42578125" customWidth="1"/>
    <col min="5" max="5" width="17.28515625" customWidth="1"/>
    <col min="6" max="6" width="17.42578125" customWidth="1"/>
    <col min="7" max="7" width="27" customWidth="1"/>
    <col min="8" max="8" width="16.5703125" customWidth="1"/>
    <col min="9" max="9" width="21.7109375" customWidth="1"/>
    <col min="10" max="10" width="15.42578125" customWidth="1"/>
    <col min="11" max="11" width="15.28515625" customWidth="1"/>
    <col min="12" max="12" width="11.7109375" customWidth="1"/>
  </cols>
  <sheetData>
    <row r="1" spans="2:12" ht="15" customHeight="1" x14ac:dyDescent="0.25">
      <c r="B1" s="5" t="s">
        <v>23</v>
      </c>
      <c r="C1" s="4"/>
    </row>
    <row r="2" spans="2:12" ht="24.75" customHeight="1" thickBot="1" x14ac:dyDescent="0.4">
      <c r="B2" s="28" t="s">
        <v>38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75" customHeight="1" thickTop="1" x14ac:dyDescent="0.25">
      <c r="B3" s="27" t="s">
        <v>37</v>
      </c>
      <c r="C3" s="27"/>
      <c r="D3" s="27"/>
      <c r="E3" s="27"/>
      <c r="F3" s="27"/>
      <c r="G3" s="27" t="s">
        <v>46</v>
      </c>
      <c r="H3" s="27"/>
      <c r="I3" s="27"/>
      <c r="J3" s="27"/>
      <c r="K3" s="27"/>
      <c r="L3" s="27"/>
    </row>
    <row r="4" spans="2:12" ht="30" customHeight="1" x14ac:dyDescent="0.25">
      <c r="B4" s="10" t="s">
        <v>2</v>
      </c>
      <c r="C4" s="10" t="s">
        <v>57</v>
      </c>
      <c r="D4" s="10" t="s">
        <v>42</v>
      </c>
      <c r="E4" s="10" t="s">
        <v>45</v>
      </c>
      <c r="F4" s="10" t="s">
        <v>59</v>
      </c>
      <c r="G4" s="10" t="s">
        <v>47</v>
      </c>
      <c r="H4" s="10" t="s">
        <v>62</v>
      </c>
      <c r="I4" s="10" t="s">
        <v>65</v>
      </c>
      <c r="J4" s="10" t="s">
        <v>68</v>
      </c>
      <c r="K4" s="10" t="s">
        <v>53</v>
      </c>
      <c r="L4" s="10" t="s">
        <v>56</v>
      </c>
    </row>
    <row r="5" spans="2:12" ht="30" customHeight="1" x14ac:dyDescent="0.25">
      <c r="B5" s="13">
        <v>12000</v>
      </c>
      <c r="C5" s="14" t="s">
        <v>40</v>
      </c>
      <c r="D5" s="7" t="s">
        <v>58</v>
      </c>
      <c r="E5" s="18">
        <v>1000</v>
      </c>
      <c r="F5" s="11">
        <v>12</v>
      </c>
      <c r="G5" s="7" t="s">
        <v>60</v>
      </c>
      <c r="H5" s="7" t="s">
        <v>63</v>
      </c>
      <c r="I5" s="7" t="s">
        <v>66</v>
      </c>
      <c r="J5" s="7" t="s">
        <v>69</v>
      </c>
      <c r="K5" s="7" t="s">
        <v>70</v>
      </c>
      <c r="L5" s="16" t="s">
        <v>40</v>
      </c>
    </row>
    <row r="6" spans="2:12" ht="30" customHeight="1" x14ac:dyDescent="0.25">
      <c r="B6" s="13">
        <v>11000</v>
      </c>
      <c r="C6" s="14" t="s">
        <v>40</v>
      </c>
      <c r="D6" s="7" t="s">
        <v>58</v>
      </c>
      <c r="E6" s="11">
        <v>2500</v>
      </c>
      <c r="F6" s="11">
        <v>0</v>
      </c>
      <c r="G6" s="7" t="s">
        <v>61</v>
      </c>
      <c r="H6" s="7" t="s">
        <v>64</v>
      </c>
      <c r="I6" s="7" t="s">
        <v>67</v>
      </c>
      <c r="J6" s="7" t="s">
        <v>64</v>
      </c>
      <c r="K6" s="7" t="s">
        <v>70</v>
      </c>
      <c r="L6" s="14" t="s">
        <v>40</v>
      </c>
    </row>
  </sheetData>
  <mergeCells count="3">
    <mergeCell ref="B3:F3"/>
    <mergeCell ref="G3:L3"/>
    <mergeCell ref="B2:L2"/>
  </mergeCells>
  <dataValidations count="14">
    <dataValidation allowBlank="1" showInputMessage="1" showErrorMessage="1" prompt="Ezen a munkalapon létrehozhatja a jótékonysági és támogatási tevékenységek listáját. Az Egyéb táblázatban adhatja meg az adatokat. A B1 cellát választva a Tételes kiadások munkalapra léphet." sqref="A1" xr:uid="{00000000-0002-0000-0300-000000000000}"/>
    <dataValidation allowBlank="1" showInputMessage="1" showErrorMessage="1" prompt="Ebben az oszlopban adhatja meg a főkönyvi kódot." sqref="B4" xr:uid="{00000000-0002-0000-0300-000001000000}"/>
    <dataValidation allowBlank="1" showInputMessage="1" showErrorMessage="1" prompt="Ebben az oszlopban adhatja meg a csekk-kérelem indításának dátumát." sqref="C4" xr:uid="{00000000-0002-0000-0300-000002000000}"/>
    <dataValidation allowBlank="1" showInputMessage="1" showErrorMessage="1" prompt="Ebben az oszlopban adhatja meg a kérelmező nevét." sqref="D4" xr:uid="{00000000-0002-0000-0300-000003000000}"/>
    <dataValidation allowBlank="1" showInputMessage="1" showErrorMessage="1" prompt="Ebben az oszlopban adhatja meg a csekk összegét." sqref="E4" xr:uid="{00000000-0002-0000-0300-000004000000}"/>
    <dataValidation allowBlank="1" showInputMessage="1" showErrorMessage="1" prompt="Ebben az oszlopban adhatja meg az előző évi hozzájárulást." sqref="F4" xr:uid="{00000000-0002-0000-0300-000005000000}"/>
    <dataValidation allowBlank="1" showInputMessage="1" showErrorMessage="1" prompt="Ebben az oszlopban adhatja meg a kedvezményezett nevét." sqref="G4" xr:uid="{00000000-0002-0000-0300-000006000000}"/>
    <dataValidation allowBlank="1" showInputMessage="1" showErrorMessage="1" prompt="Ebben az oszlopban adhatja meg a felhasználási célt." sqref="H4" xr:uid="{00000000-0002-0000-0300-000007000000}"/>
    <dataValidation allowBlank="1" showInputMessage="1" showErrorMessage="1" prompt="Ebben az oszlopban adhatja meg az aláíró személy nevét." sqref="I4" xr:uid="{00000000-0002-0000-0300-000008000000}"/>
    <dataValidation allowBlank="1" showInputMessage="1" showErrorMessage="1" prompt="Ebben az oszlopban adhatja meg a kategóriát." sqref="J4" xr:uid="{00000000-0002-0000-0300-000009000000}"/>
    <dataValidation allowBlank="1" showInputMessage="1" showErrorMessage="1" prompt="Ebben az oszlopban adhatja meg a csekk terjesztési módját." sqref="K4" xr:uid="{00000000-0002-0000-0300-00000A000000}"/>
    <dataValidation allowBlank="1" showInputMessage="1" showErrorMessage="1" prompt="Ebben az oszlopban adhatja meg az iktatás dátumát." sqref="L4" xr:uid="{00000000-0002-0000-0300-00000B000000}"/>
    <dataValidation allowBlank="1" showInputMessage="1" showErrorMessage="1" prompt="Navigációs hivatkozás. Ezt választva a TÉTELES KIADÁSOK munkalapra léphet." sqref="B1" xr:uid="{00000000-0002-0000-0300-00000C000000}"/>
    <dataValidation allowBlank="1" showInputMessage="1" showErrorMessage="1" prompt="Ebben a cellában szerepel a munkalap címe. A B3 cellában a táblázatot a kérelmező szerint szűrő szeletelő, a G3 cellában pedig a táblázatot a kedvezményezett szerint szűrő szeletelő található." sqref="B2:L2" xr:uid="{00000000-0002-0000-0300-00000D000000}"/>
  </dataValidations>
  <hyperlinks>
    <hyperlink ref="B1" location="'TÉTELES KIADÁSOK'!A1" tooltip="Ugrás a TÉTELES KIADÁSOK munkalapra" display="ITEMIZED EXPENSES" xr:uid="{00000000-0004-0000-0300-000000000000}"/>
  </hyperlinks>
  <printOptions horizontalCentered="1"/>
  <pageMargins left="0.4" right="0.4" top="0.4" bottom="0.6" header="0.3" footer="0.3"/>
  <pageSetup paperSize="9" scale="69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10</vt:i4>
      </vt:variant>
    </vt:vector>
  </HeadingPairs>
  <TitlesOfParts>
    <vt:vector size="14" baseType="lpstr">
      <vt:lpstr>IDEI KÖLTSÉGVETÉS ÖSSZEGZÉSE</vt:lpstr>
      <vt:lpstr>HAVI KIADÁSOK ÖSSZEGZÉSE</vt:lpstr>
      <vt:lpstr>TÉTELES KIADÁSOK</vt:lpstr>
      <vt:lpstr>JÓTÉKONYSÁG ÉS TÁMOGATÁSOK</vt:lpstr>
      <vt:lpstr>_ÉV</vt:lpstr>
      <vt:lpstr>Cím1</vt:lpstr>
      <vt:lpstr>Cím2</vt:lpstr>
      <vt:lpstr>Cím3</vt:lpstr>
      <vt:lpstr>Cím4</vt:lpstr>
      <vt:lpstr>'HAVI KIADÁSOK ÖSSZEGZÉSE'!Nyomtatási_cím</vt:lpstr>
      <vt:lpstr>'IDEI KÖLTSÉGVETÉS ÖSSZEGZÉSE'!Nyomtatási_cím</vt:lpstr>
      <vt:lpstr>'JÓTÉKONYSÁG ÉS TÁMOGATÁSOK'!Nyomtatási_cím</vt:lpstr>
      <vt:lpstr>'TÉTELES KIADÁSOK'!Nyomtatási_cím</vt:lpstr>
      <vt:lpstr>Sorcímrégió1..G2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terms:created xsi:type="dcterms:W3CDTF">2018-01-30T03:07:15Z</dcterms:created>
  <dcterms:modified xsi:type="dcterms:W3CDTF">2019-04-30T11:13:16Z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