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u-HU\"/>
    </mc:Choice>
  </mc:AlternateContent>
  <xr:revisionPtr revIDLastSave="0" documentId="13_ncr:1_{1E565CE8-9292-403C-B396-190746D56418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Hitelkalkulátor" sheetId="1" r:id="rId1"/>
  </sheets>
  <definedNames>
    <definedName name="BecsültÉvesFizetés">Hitelkalkulátor!$F$2</definedName>
    <definedName name="BecsültHaviFizetés">Hitelkalkulátor!$L$20</definedName>
    <definedName name="EgyesítettHaviTörlesztés">Diákhitelek[[#Totals],[Aktuális havi törlesztőrészlet]]</definedName>
    <definedName name="HaviJövedelemSzázaléka">Diákhitelek[[#Totals],[Aktuális havi törlesztőrészlet]]/BecsültHaviFizetés</definedName>
    <definedName name="HitelKezdeteMa">IF(HiteltörlesztésKezdete&lt;TODAY(),TRUE,FALSE)</definedName>
    <definedName name="HiteltörlesztésKezdete">Hitelkalkulátor!$K$2</definedName>
    <definedName name="JövedelemSzázaléka">Diákhitelek[[#Totals],[Ütemezett törlesztőrészlet]]/BecsültHaviFizetés</definedName>
    <definedName name="_xlnm.Print_Titles" localSheetId="0">Hitelkalkulátor!$8:$9</definedName>
    <definedName name="ÖsszHiteltörlesztés">Hitelkalkulátor!$L$18</definedName>
    <definedName name="SzázalékFölöttAlatt">IF(Diákhitelek[[#Totals],[Ütemezett törlesztőrészlet]]/BecsültHaviFizetés&gt;=0.08,"fenti","alábbi")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K14" i="1"/>
  <c r="J14" i="1" s="1"/>
  <c r="L14" i="1" l="1"/>
  <c r="D16" i="1"/>
  <c r="H13" i="1"/>
  <c r="K13" i="1"/>
  <c r="J13" i="1" s="1"/>
  <c r="L13" i="1" l="1"/>
  <c r="K2" i="1"/>
  <c r="F10" i="1"/>
  <c r="I13" i="1" l="1"/>
  <c r="I14" i="1"/>
  <c r="F11" i="1"/>
  <c r="I10" i="1" l="1"/>
  <c r="I11" i="1" l="1"/>
  <c r="I15" i="1"/>
  <c r="I12" i="1"/>
  <c r="H12" i="1"/>
  <c r="H15" i="1"/>
  <c r="K12" i="1"/>
  <c r="J12" i="1" s="1"/>
  <c r="K15" i="1"/>
  <c r="L15" i="1" s="1"/>
  <c r="L20" i="1"/>
  <c r="E17" i="1"/>
  <c r="D17" i="1"/>
  <c r="K11" i="1"/>
  <c r="L11" i="1" s="1"/>
  <c r="H11" i="1"/>
  <c r="K10" i="1"/>
  <c r="H10" i="1"/>
  <c r="K16" i="1" l="1"/>
  <c r="I16" i="1"/>
  <c r="E6" i="1" s="1"/>
  <c r="J10" i="1"/>
  <c r="L12" i="1"/>
  <c r="J11" i="1"/>
  <c r="J15" i="1"/>
  <c r="L10" i="1"/>
  <c r="L5" i="1"/>
  <c r="L16" i="1" l="1"/>
  <c r="J16" i="1"/>
  <c r="L18" i="1" s="1"/>
  <c r="E5" i="1"/>
  <c r="L6" i="1"/>
  <c r="J17" i="1"/>
  <c r="L17" i="1"/>
</calcChain>
</file>

<file path=xl/sharedStrings.xml><?xml version="1.0" encoding="utf-8"?>
<sst xmlns="http://schemas.openxmlformats.org/spreadsheetml/2006/main" count="64" uniqueCount="32">
  <si>
    <t>DIÁKHITEL SZÁMÍTÁSA</t>
  </si>
  <si>
    <t>Havi törlesztőrészletek jelenleg összesen:</t>
  </si>
  <si>
    <t>A jelenlegi havi jövedelem arányában:</t>
  </si>
  <si>
    <t>ÁLTALÁNOS HITELADATOK</t>
  </si>
  <si>
    <t>Hitel száma</t>
  </si>
  <si>
    <t>10998M88</t>
  </si>
  <si>
    <t>20987N87</t>
  </si>
  <si>
    <t>Összesen</t>
  </si>
  <si>
    <t>Átlagok</t>
  </si>
  <si>
    <t>Hiteltörlesztés összesen:</t>
  </si>
  <si>
    <t>Becsült havi jövedelem végzés után:</t>
  </si>
  <si>
    <t>Hitelező</t>
  </si>
  <si>
    <t>1. hitelező</t>
  </si>
  <si>
    <t>2. hitelező</t>
  </si>
  <si>
    <t>Ebben a cellában található a Becsült éves fizetésre mutató, háromszög alakú jobbra mutató nyíl.</t>
  </si>
  <si>
    <t>Hitel összege</t>
  </si>
  <si>
    <t>Éves
kamatláb</t>
  </si>
  <si>
    <t>Becsült éves fizetés végzés után</t>
  </si>
  <si>
    <t>HITELTÖRLESZTÉSI ADATOK</t>
  </si>
  <si>
    <t>Kezdő dátum</t>
  </si>
  <si>
    <t>Futamidő (év)</t>
  </si>
  <si>
    <t>Ütemezett havi törlesztőrészlet összesen:</t>
  </si>
  <si>
    <t>Záró dátum</t>
  </si>
  <si>
    <t>Ebben a cellában található a Hiteltörlesztés kezdetének dátumára mutató, háromszög alakú jobbra mutató nyíl.</t>
  </si>
  <si>
    <t>FIZETÉSI ADATOK</t>
  </si>
  <si>
    <t>Aktuális havi törlesztőrészlet</t>
  </si>
  <si>
    <t>Összes
kamat</t>
  </si>
  <si>
    <t>A hiteltörlesztés kezdetének dátuma</t>
  </si>
  <si>
    <t>Ütemezett törlesztőrészlet</t>
  </si>
  <si>
    <t>Éves
Befizetés</t>
  </si>
  <si>
    <t>Ütemezett havi jövedelem arányában:</t>
  </si>
  <si>
    <r>
      <t xml:space="preserve"> Javasolt, hogy a diákhitelek törlesztőrészleteinek havi összege </t>
    </r>
    <r>
      <rPr>
        <b/>
        <sz val="16"/>
        <color theme="6" tint="-0.499984740745262"/>
        <rFont val="Calibri"/>
        <family val="2"/>
        <scheme val="minor"/>
      </rPr>
      <t>ne haladja meg</t>
    </r>
    <r>
      <rPr>
        <sz val="16"/>
        <color theme="6" tint="-0.499984740745262"/>
        <rFont val="Calibri"/>
        <family val="2"/>
        <scheme val="minor"/>
      </rPr>
      <t xml:space="preserve"> az első évben esedékes éves fizetésének </t>
    </r>
    <r>
      <rPr>
        <b/>
        <sz val="16"/>
        <color theme="6" tint="-0.499984740745262"/>
        <rFont val="Calibri"/>
        <family val="2"/>
        <charset val="238"/>
        <scheme val="minor"/>
      </rPr>
      <t>8%-át</t>
    </r>
    <r>
      <rPr>
        <sz val="16"/>
        <color theme="6" tint="-0.499984740745262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</si>
</sst>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  <numFmt numFmtId="167" formatCode="#,##0\ &quot;Ft&quot;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0" fillId="0" borderId="0" xfId="1" applyNumberFormat="1" applyFont="1" applyFill="1" applyBorder="1" applyAlignment="1">
      <alignment horizontal="right" indent="3"/>
    </xf>
    <xf numFmtId="166" fontId="0" fillId="0" borderId="0" xfId="1" applyNumberFormat="1" applyFont="1" applyFill="1" applyBorder="1" applyAlignment="1">
      <alignment horizontal="right" indent="2"/>
    </xf>
    <xf numFmtId="166" fontId="0" fillId="0" borderId="0" xfId="1" applyNumberFormat="1" applyFont="1" applyFill="1" applyBorder="1" applyAlignment="1">
      <alignment horizontal="right" indent="4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0" xfId="1" applyFont="1" applyFill="1" applyBorder="1" applyAlignment="1">
      <alignment horizontal="right" indent="2"/>
    </xf>
    <xf numFmtId="10" fontId="0" fillId="0" borderId="1" xfId="2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2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6" builtinId="20" customBuiltin="1"/>
    <cellStyle name="Cím" xfId="3" builtinId="15" customBuiltin="1"/>
    <cellStyle name="Címsor 1" xfId="5" builtinId="16" customBuiltin="1"/>
    <cellStyle name="Címsor 2" xfId="6" builtinId="17" customBuiltin="1"/>
    <cellStyle name="Címsor 3" xfId="7" builtinId="18" customBuiltin="1"/>
    <cellStyle name="Címsor 4" xfId="4" builtinId="19" customBuiltin="1"/>
    <cellStyle name="Ellenőrzőcella" xfId="20" builtinId="23" customBuiltin="1"/>
    <cellStyle name="Ezres" xfId="10" builtinId="3" customBuiltin="1"/>
    <cellStyle name="Ezres [0]" xfId="11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3" builtinId="26" customBuiltin="1"/>
    <cellStyle name="Kimenet" xfId="17" builtinId="21" customBuiltin="1"/>
    <cellStyle name="Magyarázó szöveg" xfId="8" builtinId="53" customBuiltin="1"/>
    <cellStyle name="Normál" xfId="0" builtinId="0" customBuiltin="1"/>
    <cellStyle name="Összesen" xfId="9" builtinId="25" customBuiltin="1"/>
    <cellStyle name="Pénznem" xfId="1" builtinId="4" customBuiltin="1"/>
    <cellStyle name="Pénznem [0]" xfId="12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2" builtinId="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Ft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numFmt numFmtId="166" formatCode="#,##0.00\ &quot;Ft&quot;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Ft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9" formatCode="yyyy/mm/dd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Diákhitel számítása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Nyíl" descr="Háromszög alakú jobbra mutató nyíl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ákhitelek" displayName="Diákhitelek" ref="B9:L16" totalsRowCount="1" headerRowDxfId="24" dataDxfId="23" totalsRowDxfId="22">
  <tableColumns count="11">
    <tableColumn id="1" xr3:uid="{00000000-0010-0000-0000-000001000000}" name="Hitel száma" totalsRowLabel="Összesen" dataDxfId="21" totalsRowDxfId="20"/>
    <tableColumn id="3" xr3:uid="{00000000-0010-0000-0000-000003000000}" name="Hitelező" dataDxfId="19" totalsRowDxfId="18"/>
    <tableColumn id="6" xr3:uid="{00000000-0010-0000-0000-000006000000}" name="Hitel összege" totalsRowFunction="sum" dataDxfId="17" totalsRowDxfId="16"/>
    <tableColumn id="7" xr3:uid="{00000000-0010-0000-0000-000007000000}" name="Éves_x000a_kamatláb" dataDxfId="15" totalsRowDxfId="14"/>
    <tableColumn id="4" xr3:uid="{00000000-0010-0000-0000-000004000000}" name="Kezdő dátum" dataDxfId="13" totalsRowDxfId="12" dataCellStyle="Normál"/>
    <tableColumn id="9" xr3:uid="{00000000-0010-0000-0000-000009000000}" name="Futamidő (év)" dataDxfId="11" totalsRowDxfId="10"/>
    <tableColumn id="5" xr3:uid="{00000000-0010-0000-0000-000005000000}" name="Záró dátum" dataDxfId="9" totalsRowDxfId="8">
      <calculatedColumnFormula>IF(AND(Diákhitelek[[#This Row],[Kezdő dátum]]&gt;0,Diákhitelek[[#This Row],[Futamidő (év)]]&gt;0),EDATE(Diákhitelek[[#This Row],[Kezdő dátum]],Diákhitelek[[#This Row],[Futamidő (év)]]*12),"")</calculatedColumnFormula>
    </tableColumn>
    <tableColumn id="8" xr3:uid="{00000000-0010-0000-0000-000008000000}" name="Aktuális havi törlesztőrészlet" totalsRowFunction="sum" dataDxfId="7" totalsRowDxfId="6">
      <calculatedColumnFormula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calculatedColumnFormula>
    </tableColumn>
    <tableColumn id="13" xr3:uid="{00000000-0010-0000-0000-00000D000000}" name="Összes_x000a_kamat" totalsRowFunction="sum" dataDxfId="5" totalsRowDxfId="4">
      <calculatedColumnFormula>IFERROR((Diákhitelek[[#This Row],[Ütemezett törlesztőrészlet]]*(Diákhitelek[[#This Row],[Futamidő (év)]]*12))-Diákhitelek[[#This Row],[Hitel összege]],"")</calculatedColumnFormula>
    </tableColumn>
    <tableColumn id="11" xr3:uid="{00000000-0010-0000-0000-00000B000000}" name="Ütemezett törlesztőrészlet" totalsRowFunction="sum" dataDxfId="3" totalsRowDxfId="2">
      <calculatedColumnFormula>IF(COUNTA(Diákhitelek[[#This Row],[Hitel összege]:[Futamidő (év)]])&lt;&gt;4,"",PMT(Diákhitelek[[#This Row],[Éves
kamatláb]]/12,Diákhitelek[[#This Row],[Futamidő (év)]]*12,-Diákhitelek[[#This Row],[Hitel összege]],0,0))</calculatedColumnFormula>
    </tableColumn>
    <tableColumn id="2" xr3:uid="{00000000-0010-0000-0000-000002000000}" name="Éves_x000a_Befizetés" totalsRowFunction="sum" dataDxfId="1" totalsRowDxfId="0">
      <calculatedColumnFormula>IFERROR(Diákhitelek[[#This Row],[Ütemezett törlesztőrészlet]]*12,"")</calculatedColumnFormula>
    </tableColumn>
  </tableColumns>
  <tableStyleInfo name="Diákhitel számítás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itel számát, a hitelezőt, a hitel összegét, az éves kamatlábat, a kezdő dátumot és hitel futamidejét években. A sablon automatikusan kiszámítja a záró dátumot, a jelenlegi, az ütemezett és az éves törlesztéseket, valamint a kamat összesített értékét.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0.7109375" style="6" customWidth="1"/>
    <col min="4" max="5" width="14.42578125" style="6" customWidth="1"/>
    <col min="6" max="6" width="15.85546875" style="6" customWidth="1"/>
    <col min="7" max="7" width="12.28515625" style="6" customWidth="1"/>
    <col min="8" max="8" width="14.5703125" style="6" customWidth="1"/>
    <col min="9" max="9" width="17" style="6" customWidth="1"/>
    <col min="10" max="10" width="14.42578125" style="6" customWidth="1"/>
    <col min="11" max="11" width="19.425781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60" t="s">
        <v>0</v>
      </c>
      <c r="C2" s="60"/>
      <c r="D2" s="63" t="s">
        <v>14</v>
      </c>
      <c r="E2" s="63"/>
      <c r="F2" s="61">
        <v>50000</v>
      </c>
      <c r="G2" s="61"/>
      <c r="H2" s="61"/>
      <c r="I2" s="64" t="s">
        <v>23</v>
      </c>
      <c r="J2" s="64"/>
      <c r="K2" s="62">
        <f ca="1">TODAY()-701</f>
        <v>42907</v>
      </c>
      <c r="L2" s="62"/>
    </row>
    <row r="3" spans="1:13" ht="27.75" customHeight="1" x14ac:dyDescent="0.25">
      <c r="B3" s="59"/>
      <c r="C3" s="59"/>
      <c r="D3" s="59"/>
      <c r="E3" s="59"/>
      <c r="F3" s="65" t="s">
        <v>17</v>
      </c>
      <c r="G3" s="65"/>
      <c r="H3" s="65"/>
      <c r="I3" s="59"/>
      <c r="J3" s="59"/>
      <c r="K3" s="65" t="s">
        <v>27</v>
      </c>
      <c r="L3" s="65"/>
    </row>
    <row r="4" spans="1:13" ht="25.5" customHeight="1" x14ac:dyDescent="0.25">
      <c r="B4" s="58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23"/>
    </row>
    <row r="5" spans="1:13" ht="32.25" customHeight="1" x14ac:dyDescent="0.3">
      <c r="B5" s="54" t="s">
        <v>1</v>
      </c>
      <c r="C5" s="54"/>
      <c r="D5" s="54"/>
      <c r="E5" s="48">
        <f ca="1">IFERROR(Diákhitelek[[#Totals],[Aktuális havi törlesztőrészlet]],"")</f>
        <v>190.91792743033542</v>
      </c>
      <c r="F5" s="48"/>
      <c r="G5" s="48"/>
      <c r="H5" s="56" t="s">
        <v>21</v>
      </c>
      <c r="I5" s="56"/>
      <c r="J5" s="56"/>
      <c r="K5" s="56"/>
      <c r="L5" s="26">
        <f ca="1">IFERROR(Diákhitelek[[#Totals],[Ütemezett törlesztőrészlet]],0)</f>
        <v>190.91792743033542</v>
      </c>
      <c r="M5" s="21"/>
    </row>
    <row r="6" spans="1:13" ht="32.25" customHeight="1" x14ac:dyDescent="0.25">
      <c r="B6" s="55" t="s">
        <v>2</v>
      </c>
      <c r="C6" s="55"/>
      <c r="D6" s="55"/>
      <c r="E6" s="49">
        <f ca="1">IFERROR(Diákhitelek[[#Totals],[Aktuális havi törlesztőrészlet]]/BecsültHaviFizetés,"")</f>
        <v>4.5820302583280501E-2</v>
      </c>
      <c r="F6" s="49"/>
      <c r="G6" s="49"/>
      <c r="H6" s="57" t="s">
        <v>30</v>
      </c>
      <c r="I6" s="57"/>
      <c r="J6" s="57"/>
      <c r="K6" s="57"/>
      <c r="L6" s="15">
        <f ca="1">IFERROR(Diákhitelek[[#Totals],[Ütemezett törlesztőrészlet]]/BecsültHaviFizetés,"")</f>
        <v>4.5820302583280501E-2</v>
      </c>
      <c r="M6" s="22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0" t="s">
        <v>3</v>
      </c>
      <c r="C8" s="50"/>
      <c r="D8" s="50"/>
      <c r="E8" s="51"/>
      <c r="F8" s="53" t="s">
        <v>18</v>
      </c>
      <c r="G8" s="50"/>
      <c r="H8" s="51"/>
      <c r="I8" s="50" t="s">
        <v>24</v>
      </c>
      <c r="J8" s="52"/>
      <c r="K8" s="52"/>
      <c r="L8" s="52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7" t="s">
        <v>16</v>
      </c>
      <c r="F9" s="8" t="s">
        <v>19</v>
      </c>
      <c r="G9" s="3" t="s">
        <v>20</v>
      </c>
      <c r="H9" s="7" t="s">
        <v>22</v>
      </c>
      <c r="I9" s="3" t="s">
        <v>25</v>
      </c>
      <c r="J9" s="3" t="s">
        <v>26</v>
      </c>
      <c r="K9" s="3" t="s">
        <v>28</v>
      </c>
      <c r="L9" s="3" t="s">
        <v>29</v>
      </c>
    </row>
    <row r="10" spans="1:13" ht="15" x14ac:dyDescent="0.25">
      <c r="B10" s="5" t="s">
        <v>5</v>
      </c>
      <c r="C10" s="4" t="s">
        <v>12</v>
      </c>
      <c r="D10" s="24">
        <v>10000</v>
      </c>
      <c r="E10" s="25">
        <v>0.05</v>
      </c>
      <c r="F10" s="43">
        <f ca="1">DATE(YEAR(TODAY())-2,4,1)</f>
        <v>42826</v>
      </c>
      <c r="G10" s="1">
        <v>10</v>
      </c>
      <c r="H10" s="9">
        <f ca="1">IF(AND(Diákhitelek[[#This Row],[Kezdő dátum]]&gt;0,Diákhitelek[[#This Row],[Futamidő (év)]]&gt;0),EDATE(Diákhitelek[[#This Row],[Kezdő dátum]],Diákhitelek[[#This Row],[Futamidő (év)]]*12),"")</f>
        <v>46478</v>
      </c>
      <c r="I10" s="27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>106.06551523907524</v>
      </c>
      <c r="J10" s="28">
        <f ca="1">IFERROR((Diákhitelek[[#This Row],[Ütemezett törlesztőrészlet]]*(Diákhitelek[[#This Row],[Futamidő (év)]]*12))-Diákhitelek[[#This Row],[Hitel összege]],"")</f>
        <v>2727.8618286890287</v>
      </c>
      <c r="K10" s="29">
        <f ca="1">IF(COUNTA(Diákhitelek[[#This Row],[Hitel összege]:[Futamidő (év)]])&lt;&gt;4,"",PMT(Diákhitelek[[#This Row],[Éves
kamatláb]]/12,Diákhitelek[[#This Row],[Futamidő (év)]]*12,-Diákhitelek[[#This Row],[Hitel összege]],0,0))</f>
        <v>106.06551523907524</v>
      </c>
      <c r="L10" s="28">
        <f ca="1">IFERROR(Diákhitelek[[#This Row],[Ütemezett törlesztőrészlet]]*12,"")</f>
        <v>1272.7861828689029</v>
      </c>
    </row>
    <row r="11" spans="1:13" ht="15" x14ac:dyDescent="0.25">
      <c r="B11" s="5" t="s">
        <v>6</v>
      </c>
      <c r="C11" s="4" t="s">
        <v>13</v>
      </c>
      <c r="D11" s="24">
        <v>8000</v>
      </c>
      <c r="E11" s="25">
        <v>0.05</v>
      </c>
      <c r="F11" s="43">
        <f ca="1">DATE(YEAR(TODAY()),5,1)</f>
        <v>43586</v>
      </c>
      <c r="G11" s="1">
        <v>10</v>
      </c>
      <c r="H11" s="9">
        <f ca="1">IF(AND(Diákhitelek[[#This Row],[Kezdő dátum]]&gt;0,Diákhitelek[[#This Row],[Futamidő (év)]]&gt;0),EDATE(Diákhitelek[[#This Row],[Kezdő dátum]],Diákhitelek[[#This Row],[Futamidő (év)]]*12),"")</f>
        <v>47239</v>
      </c>
      <c r="I11" s="27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>84.852412191260186</v>
      </c>
      <c r="J11" s="28">
        <f ca="1">IFERROR((Diákhitelek[[#This Row],[Ütemezett törlesztőrészlet]]*(Diákhitelek[[#This Row],[Futamidő (év)]]*12))-Diákhitelek[[#This Row],[Hitel összege]],"")</f>
        <v>2182.289462951223</v>
      </c>
      <c r="K11" s="29">
        <f ca="1">IF(COUNTA(Diákhitelek[[#This Row],[Hitel összege]:[Futamidő (év)]])&lt;&gt;4,"",PMT(Diákhitelek[[#This Row],[Éves
kamatláb]]/12,Diákhitelek[[#This Row],[Futamidő (év)]]*12,-Diákhitelek[[#This Row],[Hitel összege]],0,0))</f>
        <v>84.852412191260186</v>
      </c>
      <c r="L11" s="28">
        <f ca="1">IFERROR(Diákhitelek[[#This Row],[Ütemezett törlesztőrészlet]]*12,"")</f>
        <v>1018.2289462951222</v>
      </c>
    </row>
    <row r="12" spans="1:13" ht="15" x14ac:dyDescent="0.25">
      <c r="B12" s="5"/>
      <c r="C12" s="4"/>
      <c r="D12" s="24"/>
      <c r="E12" s="25"/>
      <c r="F12" s="43"/>
      <c r="G12" s="1"/>
      <c r="H12" s="9" t="str">
        <f>IF(AND(Diákhitelek[[#This Row],[Kezdő dátum]]&gt;0,Diákhitelek[[#This Row],[Futamidő (év)]]&gt;0),EDATE(Diákhitelek[[#This Row],[Kezdő dátum]],Diákhitelek[[#This Row],[Futamidő (év)]]*12),"")</f>
        <v/>
      </c>
      <c r="I12" s="27" t="str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/>
      </c>
      <c r="J12" s="28" t="str">
        <f>IFERROR((Diákhitelek[[#This Row],[Ütemezett törlesztőrészlet]]*(Diákhitelek[[#This Row],[Futamidő (év)]]*12))-Diákhitelek[[#This Row],[Hitel összege]],"")</f>
        <v/>
      </c>
      <c r="K12" s="29" t="str">
        <f>IF(COUNTA(Diákhitelek[[#This Row],[Hitel összege]:[Futamidő (év)]])&lt;&gt;4,"",PMT(Diákhitelek[[#This Row],[Éves
kamatláb]]/12,Diákhitelek[[#This Row],[Futamidő (év)]]*12,-Diákhitelek[[#This Row],[Hitel összege]],0,0))</f>
        <v/>
      </c>
      <c r="L12" s="28" t="str">
        <f>IFERROR(Diákhitelek[[#This Row],[Ütemezett törlesztőrészlet]]*12,"")</f>
        <v/>
      </c>
    </row>
    <row r="13" spans="1:13" ht="15" x14ac:dyDescent="0.25">
      <c r="B13" s="5"/>
      <c r="C13" s="4"/>
      <c r="D13" s="41"/>
      <c r="E13" s="42"/>
      <c r="F13" s="43"/>
      <c r="G13" s="1"/>
      <c r="H13" s="9" t="str">
        <f>IF(AND(Diákhitelek[[#This Row],[Kezdő dátum]]&gt;0,Diákhitelek[[#This Row],[Futamidő (év)]]&gt;0),EDATE(Diákhitelek[[#This Row],[Kezdő dátum]],Diákhitelek[[#This Row],[Futamidő (év)]]*12),"")</f>
        <v/>
      </c>
      <c r="I13" s="27" t="str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/>
      </c>
      <c r="J13" s="28" t="str">
        <f>IFERROR((Diákhitelek[[#This Row],[Ütemezett törlesztőrészlet]]*(Diákhitelek[[#This Row],[Futamidő (év)]]*12))-Diákhitelek[[#This Row],[Hitel összege]],"")</f>
        <v/>
      </c>
      <c r="K13" s="29" t="str">
        <f>IF(COUNTA(Diákhitelek[[#This Row],[Hitel összege]:[Futamidő (év)]])&lt;&gt;4,"",PMT(Diákhitelek[[#This Row],[Éves
kamatláb]]/12,Diákhitelek[[#This Row],[Futamidő (év)]]*12,-Diákhitelek[[#This Row],[Hitel összege]],0,0))</f>
        <v/>
      </c>
      <c r="L13" s="28" t="str">
        <f>IFERROR(Diákhitelek[[#This Row],[Ütemezett törlesztőrészlet]]*12,"")</f>
        <v/>
      </c>
    </row>
    <row r="14" spans="1:13" ht="15" x14ac:dyDescent="0.25">
      <c r="B14" s="5"/>
      <c r="C14" s="4"/>
      <c r="D14" s="41"/>
      <c r="E14" s="42"/>
      <c r="F14" s="44"/>
      <c r="G14" s="1"/>
      <c r="H14" s="9" t="str">
        <f>IF(AND(Diákhitelek[[#This Row],[Kezdő dátum]]&gt;0,Diákhitelek[[#This Row],[Futamidő (év)]]&gt;0),EDATE(Diákhitelek[[#This Row],[Kezdő dátum]],Diákhitelek[[#This Row],[Futamidő (év)]]*12),"")</f>
        <v/>
      </c>
      <c r="I14" s="27" t="str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/>
      </c>
      <c r="J14" s="28" t="str">
        <f>IFERROR((Diákhitelek[[#This Row],[Ütemezett törlesztőrészlet]]*(Diákhitelek[[#This Row],[Futamidő (év)]]*12))-Diákhitelek[[#This Row],[Hitel összege]],"")</f>
        <v/>
      </c>
      <c r="K14" s="29" t="str">
        <f>IF(COUNTA(Diákhitelek[[#This Row],[Hitel összege]:[Futamidő (év)]])&lt;&gt;4,"",PMT(Diákhitelek[[#This Row],[Éves
kamatláb]]/12,Diákhitelek[[#This Row],[Futamidő (év)]]*12,-Diákhitelek[[#This Row],[Hitel összege]],0,0))</f>
        <v/>
      </c>
      <c r="L14" s="28" t="str">
        <f>IFERROR(Diákhitelek[[#This Row],[Ütemezett törlesztőrészlet]]*12,"")</f>
        <v/>
      </c>
    </row>
    <row r="15" spans="1:13" ht="15" x14ac:dyDescent="0.25">
      <c r="B15" s="5"/>
      <c r="C15" s="4"/>
      <c r="D15" s="24"/>
      <c r="E15" s="25"/>
      <c r="F15" s="43"/>
      <c r="G15" s="1"/>
      <c r="H15" s="9" t="str">
        <f>IF(AND(Diákhitelek[[#This Row],[Kezdő dátum]]&gt;0,Diákhitelek[[#This Row],[Futamidő (év)]]&gt;0),EDATE(Diákhitelek[[#This Row],[Kezdő dátum]],Diákhitelek[[#This Row],[Futamidő (év)]]*12),"")</f>
        <v/>
      </c>
      <c r="I15" s="27" t="str">
        <f ca="1">IFERROR(IF(AND(HitelKezdeteMa,COUNT(Diákhitelek[[#This Row],[Hitel összege]:[Futamidő (év)]])=4,Diákhitelek[[#This Row],[Kezdő dátum]]&lt;=TODAY()),PMT(Diákhitelek[[#This Row],[Éves
kamatláb]]/12,Diákhitelek[[#This Row],[Futamidő (év)]]*12,-Diákhitelek[[#This Row],[Hitel összege]],0,0),""),0)</f>
        <v/>
      </c>
      <c r="J15" s="28" t="str">
        <f>IFERROR((Diákhitelek[[#This Row],[Ütemezett törlesztőrészlet]]*(Diákhitelek[[#This Row],[Futamidő (év)]]*12))-Diákhitelek[[#This Row],[Hitel összege]],"")</f>
        <v/>
      </c>
      <c r="K15" s="29" t="str">
        <f>IF(COUNTA(Diákhitelek[[#This Row],[Hitel összege]:[Futamidő (év)]])&lt;&gt;4,"",PMT(Diákhitelek[[#This Row],[Éves
kamatláb]]/12,Diákhitelek[[#This Row],[Futamidő (év)]]*12,-Diákhitelek[[#This Row],[Hitel összege]],0,0))</f>
        <v/>
      </c>
      <c r="L15" s="28" t="str">
        <f>IFERROR(Diákhitelek[[#This Row],[Ütemezett törlesztőrészlet]]*12,"")</f>
        <v/>
      </c>
    </row>
    <row r="16" spans="1:13" s="20" customFormat="1" ht="23.25" customHeight="1" x14ac:dyDescent="0.25">
      <c r="B16" s="36" t="s">
        <v>7</v>
      </c>
      <c r="C16" s="37"/>
      <c r="D16" s="30">
        <f>SUBTOTAL(109,Diákhitelek[Hitel összege])</f>
        <v>18000</v>
      </c>
      <c r="E16" s="19"/>
      <c r="F16" s="38"/>
      <c r="G16" s="39"/>
      <c r="H16" s="40"/>
      <c r="I16" s="31">
        <f ca="1">SUBTOTAL(109,Diákhitelek[Aktuális havi törlesztőrészlet])</f>
        <v>190.91792743033542</v>
      </c>
      <c r="J16" s="30">
        <f ca="1">SUBTOTAL(109,Diákhitelek[Összes
kamat])</f>
        <v>4910.1512916402517</v>
      </c>
      <c r="K16" s="32">
        <f ca="1">SUBTOTAL(109,Diákhitelek[Ütemezett törlesztőrészlet])</f>
        <v>190.91792743033542</v>
      </c>
      <c r="L16" s="30">
        <f ca="1">SUBTOTAL(109,Diákhitelek[Éves
Befizetés])</f>
        <v>2291.015129164025</v>
      </c>
    </row>
    <row r="17" spans="2:12" s="20" customFormat="1" ht="23.25" customHeight="1" x14ac:dyDescent="0.25">
      <c r="B17" s="11" t="s">
        <v>8</v>
      </c>
      <c r="C17" s="12"/>
      <c r="D17" s="33">
        <f>AVERAGE(Diákhitelek[Hitel összege])</f>
        <v>9000</v>
      </c>
      <c r="E17" s="13">
        <f>AVERAGE(Diákhitelek[Éves
kamatláb])</f>
        <v>0.05</v>
      </c>
      <c r="F17" s="14"/>
      <c r="G17" s="14"/>
      <c r="H17" s="13"/>
      <c r="I17" s="34"/>
      <c r="J17" s="33">
        <f ca="1">AVERAGE(Diákhitelek[Összes
kamat])</f>
        <v>2455.0756458201258</v>
      </c>
      <c r="K17" s="35"/>
      <c r="L17" s="33">
        <f ca="1">AVERAGE(Diákhitelek[Éves
Befizetés])</f>
        <v>1145.5075645820125</v>
      </c>
    </row>
    <row r="18" spans="2:12" ht="20.25" customHeight="1" x14ac:dyDescent="0.25">
      <c r="B18" s="45" t="s">
        <v>9</v>
      </c>
      <c r="C18" s="45"/>
      <c r="D18" s="45"/>
      <c r="E18" s="45"/>
      <c r="F18" s="45"/>
      <c r="G18" s="45"/>
      <c r="H18" s="45"/>
      <c r="I18" s="45"/>
      <c r="J18" s="45"/>
      <c r="K18" s="45"/>
      <c r="L18" s="46">
        <f ca="1">Diákhitelek[[#Totals],[Hitel összege]]+Diákhitelek[[#Totals],[Összes
kamat]]</f>
        <v>22910.15129164025</v>
      </c>
    </row>
    <row r="19" spans="2:12" ht="20.25" customHeigh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2:12" ht="20.25" customHeight="1" x14ac:dyDescent="0.25">
      <c r="B20" s="47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6">
        <f>(BecsültÉvesFizetés/12)</f>
        <v>4166.666666666667</v>
      </c>
    </row>
    <row r="21" spans="2:12" ht="20.25" customHeight="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6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allowBlank="1" showInputMessage="1" showErrorMessage="1" prompt="Ezen a munkalapon diákhitel-kalkulátort hozhat létre. A B9 cellában kezdődő táblázatban adhatja meg az adatokat, az F2 cellában a becsült éves fizetést, a K2 cellában pedig a hiteltörlesztés kezdetének dátumát." sqref="A1" xr:uid="{00000000-0002-0000-0000-000002000000}"/>
    <dataValidation allowBlank="1" showInputMessage="1" showErrorMessage="1" prompt="Ebben a cellában adhatja meg a végzés utáni becsült éves fizetést." sqref="F2:H2" xr:uid="{00000000-0002-0000-0000-000003000000}"/>
    <dataValidation allowBlank="1" showInputMessage="1" showErrorMessage="1" prompt="A fenti cellában adhatja meg a végzés utáni becsült éves fizetést." sqref="F3:H3" xr:uid="{00000000-0002-0000-0000-000004000000}"/>
    <dataValidation allowBlank="1" showInputMessage="1" showErrorMessage="1" prompt="Ebben a cellában adhatja meg a hiteltörlesztés kezdetének dátumát." sqref="K2:L2" xr:uid="{00000000-0002-0000-0000-000005000000}"/>
    <dataValidation allowBlank="1" showInputMessage="1" showErrorMessage="1" prompt="A fenti cellában adhatja meg a hiteltörlesztés kezdetének dátumát." sqref="K3:L3" xr:uid="{00000000-0002-0000-0000-000006000000}"/>
    <dataValidation allowBlank="1" showInputMessage="1" showErrorMessage="1" prompt="A jobbra lévő cellában a sablon automatikusan kiszámítja a havi törlesztőrészletek aktuális összegét." sqref="B5:D5" xr:uid="{00000000-0002-0000-0000-000007000000}"/>
    <dataValidation allowBlank="1" showInputMessage="1" showErrorMessage="1" prompt="Ebben a cellában a sablon automatikusan kiszámítja a havi törlesztőrészletek aktuális összegét." sqref="E5:G5" xr:uid="{00000000-0002-0000-0000-000008000000}"/>
    <dataValidation allowBlank="1" showInputMessage="1" showErrorMessage="1" prompt="A jobbra lévő cellában a sablon automatikusan kiszámítja a jelenlegi havi jövedelem százalékát." sqref="B6:D6" xr:uid="{00000000-0002-0000-0000-000009000000}"/>
    <dataValidation allowBlank="1" showInputMessage="1" showErrorMessage="1" prompt="Ebben a cellában a sablon automatikusan kiszámítja a jelenlegi havi jövedelem százalékát." sqref="E6:G6" xr:uid="{00000000-0002-0000-0000-00000A000000}"/>
    <dataValidation allowBlank="1" showInputMessage="1" showErrorMessage="1" prompt="A jobbra lévő cellában a sablon automatikusan kiszámítja a havi törlesztőrészletek ütemezett összegét." sqref="H5:K5" xr:uid="{00000000-0002-0000-0000-00000B000000}"/>
    <dataValidation allowBlank="1" showInputMessage="1" showErrorMessage="1" prompt="Ebben a cellában a sablon automatikusan kiszámítja a havi törlesztőrészletek ütemezett összegét." sqref="L5" xr:uid="{00000000-0002-0000-0000-00000C000000}"/>
    <dataValidation allowBlank="1" showInputMessage="1" showErrorMessage="1" prompt="A jobbra lévő cellában a sablon automatikusan kiszámítja az ütemezett havi jövedelem százalékát." sqref="H6:K6" xr:uid="{00000000-0002-0000-0000-00000D000000}"/>
    <dataValidation allowBlank="1" showInputMessage="1" showErrorMessage="1" prompt="Ebben a cellában a sablon automatikusan kiszámítja az ütemezett havi jövedelem százalékát." sqref="L6" xr:uid="{00000000-0002-0000-0000-00000E000000}"/>
    <dataValidation allowBlank="1" showInputMessage="1" showErrorMessage="1" prompt="Az alábbi táblázatoszlopokban adhatja meg az általános hiteladatokat." sqref="B8:E8" xr:uid="{00000000-0002-0000-0000-00000F000000}"/>
    <dataValidation allowBlank="1" showInputMessage="1" showErrorMessage="1" prompt="Ebben az oszlopban adhatja meg a hitel számát." sqref="B9" xr:uid="{00000000-0002-0000-0000-000010000000}"/>
    <dataValidation allowBlank="1" showInputMessage="1" showErrorMessage="1" prompt="Ebben az oszlopban adhatja meg a hitelezőt." sqref="C9" xr:uid="{00000000-0002-0000-0000-000011000000}"/>
    <dataValidation allowBlank="1" showInputMessage="1" showErrorMessage="1" prompt="Ebben az oszlopban adhatja meg a hitel összegét." sqref="D9" xr:uid="{00000000-0002-0000-0000-000012000000}"/>
    <dataValidation allowBlank="1" showInputMessage="1" showErrorMessage="1" prompt="Ebben az oszlopban adhatja meg az éves kamatlábat." sqref="E9" xr:uid="{00000000-0002-0000-0000-000013000000}"/>
    <dataValidation allowBlank="1" showInputMessage="1" showErrorMessage="1" prompt="Az alábbi táblázatoszlopokban adhatja meg a hiteltörlesztési adatokat." sqref="F8:H8" xr:uid="{00000000-0002-0000-0000-000014000000}"/>
    <dataValidation allowBlank="1" showInputMessage="1" showErrorMessage="1" prompt="Ebben az oszlopban adhatja meg a kezdő dátumot." sqref="F9" xr:uid="{00000000-0002-0000-0000-000015000000}"/>
    <dataValidation allowBlank="1" showInputMessage="1" showErrorMessage="1" prompt="Ebben az oszlopban adhatja meg a futamidőt években." sqref="G9" xr:uid="{00000000-0002-0000-0000-000016000000}"/>
    <dataValidation allowBlank="1" showInputMessage="1" showErrorMessage="1" prompt="A záró dátum automatikusan frissül ebben az oszlopban." sqref="H9" xr:uid="{00000000-0002-0000-0000-000017000000}"/>
    <dataValidation allowBlank="1" showInputMessage="1" showErrorMessage="1" prompt="Az alábbi táblázatoszlopokban a sablon automatikusan kiszámítja a fizetési adatokat." sqref="I8:L8" xr:uid="{00000000-0002-0000-0000-000018000000}"/>
    <dataValidation allowBlank="1" showInputMessage="1" showErrorMessage="1" prompt="Ebben az oszlopban a program automatikusan kiszámítja a jelenlegi havi törlesztőrészletet." sqref="I9" xr:uid="{00000000-0002-0000-0000-000019000000}"/>
    <dataValidation allowBlank="1" showInputMessage="1" showErrorMessage="1" prompt="Ebben az oszlopban a program automatikusan kiszámítja a kamat összesített értékét." sqref="J9" xr:uid="{00000000-0002-0000-0000-00001A000000}"/>
    <dataValidation allowBlank="1" showInputMessage="1" showErrorMessage="1" prompt="Ebben az oszlopban a program automatikusan kiszámítja az ütemezett törlesztőrészletet." sqref="K9" xr:uid="{00000000-0002-0000-0000-00001B000000}"/>
    <dataValidation allowBlank="1" showInputMessage="1" showErrorMessage="1" prompt="Ebben az oszlopban a program automatikusan kiszámítja az éves törlesztőrészletet. Ebben az oszlopban, a táblázat alatt a sablon automatikusan kiszámítja az átlagokat. " sqref="L9" xr:uid="{00000000-0002-0000-0000-00001C000000}"/>
    <dataValidation allowBlank="1" showInputMessage="1" showErrorMessage="1" prompt="A sablon automatikusan kiszámítja az átlagos hitelösszegeket, az éves kamatlábat, kamat összesített értékét és az éves törlesztőrészletet, a jobbra lévő cellákban pedig frissül az ütemezett törlesztési diagram." sqref="B17" xr:uid="{00000000-0002-0000-0000-00001D000000}"/>
    <dataValidation allowBlank="1" showInputMessage="1" showErrorMessage="1" prompt="Ebben a cellában a sablon automatikusan kiszámítja az átlagos hitelösszeget." sqref="D17" xr:uid="{00000000-0002-0000-0000-00001E000000}"/>
    <dataValidation allowBlank="1" showInputMessage="1" showErrorMessage="1" prompt="Ebben a cellában a sablon automatikusan kiszámítja az átlagos éves kamatlábat." sqref="E17" xr:uid="{00000000-0002-0000-0000-00001F000000}"/>
    <dataValidation allowBlank="1" showInputMessage="1" showErrorMessage="1" prompt="Ebben a cellában a sablon automatikusan kiszámítja a kamat átlagos összesített értékét." sqref="J17" xr:uid="{00000000-0002-0000-0000-000020000000}"/>
    <dataValidation allowBlank="1" showInputMessage="1" showErrorMessage="1" prompt="Ebben a cellában automatikusan frissül az Átlagos ütemezett törlesztési diagram.  " sqref="K17" xr:uid="{00000000-0002-0000-0000-000021000000}"/>
    <dataValidation allowBlank="1" showInputMessage="1" showErrorMessage="1" prompt="Ebben a cellában a sablon automatikus kiszámítja az átlagos éves törlesztés összegét, az alábbi cellákban pedig az összes hiteltörlesztést és a végzés utáni becsült havi jövedelmet." sqref="L17" xr:uid="{00000000-0002-0000-0000-000022000000}"/>
    <dataValidation allowBlank="1" showInputMessage="1" showErrorMessage="1" prompt="A jobbra lévő cellában a sablon automatikusan kiszámítja az összes hiteltörlesztést." sqref="B18:K19" xr:uid="{00000000-0002-0000-0000-000023000000}"/>
    <dataValidation allowBlank="1" showInputMessage="1" showErrorMessage="1" prompt="Ebben a cellában a sablon automatikusan kiszámítja az összes hiteltörlesztést." sqref="L18:L19" xr:uid="{00000000-0002-0000-0000-000024000000}"/>
    <dataValidation allowBlank="1" showInputMessage="1" showErrorMessage="1" prompt="A jobbra lévő cellában a sablon automatikusan kiszámítja a végzés utáni becsült havi jövedelmet." sqref="B20:K21" xr:uid="{00000000-0002-0000-0000-000025000000}"/>
    <dataValidation allowBlank="1" showInputMessage="1" showErrorMessage="1" prompt="Ebben a cellában a sablon automatikusan kiszámítja a végzés utáni becsült havi jövedelmet." sqref="L20:L21" xr:uid="{00000000-0002-0000-0000-000026000000}"/>
    <dataValidation allowBlank="1" showInputMessage="1" showErrorMessage="1" prompt="Ebben a cellában a munkalap címe, a B4 cellában pedig a tipp szerepel. A táblázat alatt a sablon automatikusan kiszámítja az átlagos és az összes hiteltörlesztést, valamint a becsült havi jövedelmet. " sqref="B2:C2" xr:uid="{00000000-0002-0000-0000-000027000000}"/>
    <dataValidation allowBlank="1" showInputMessage="1" showErrorMessage="1" prompt="Az E5, E6, L5 és L6 cellákban a sablon automatikusan kiszámítja a havi törlesztőrészletek aktuális és ütemezett összegét, és a jelenlegi havi jövedelem és az ütemezett havi jövedelem százalékát. 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5:K15 H12:K12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Hitelkalkulátor!K10:K15</xm:f>
              <xm:sqref>K17</xm:sqref>
            </x14:sparkline>
            <x14:sparkline>
              <xm:f>Hitelkalkulátor!I10:I15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HeadingPairs>
  <TitlesOfParts>
    <vt:vector size="7" baseType="lpstr">
      <vt:lpstr>Hitelkalkulátor</vt:lpstr>
      <vt:lpstr>BecsültÉvesFizetés</vt:lpstr>
      <vt:lpstr>BecsültHaviFizetés</vt:lpstr>
      <vt:lpstr>EgyesítettHaviTörlesztés</vt:lpstr>
      <vt:lpstr>HiteltörlesztésKezdete</vt:lpstr>
      <vt:lpstr>Hitelkalkulátor!Nyomtatási_cím</vt:lpstr>
      <vt:lpstr>ÖsszHiteltörlesztés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