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51.xml" ContentType="application/vnd.openxmlformats-officedocument.spreadsheetml.table+xml"/>
  <Override PartName="/xl/drawings/drawing31.xml" ContentType="application/vnd.openxmlformats-officedocument.drawing+xml"/>
  <Override PartName="/xl/tables/table72.xml" ContentType="application/vnd.openxmlformats-officedocument.spreadsheetml.table+xml"/>
  <Override PartName="/xl/tables/table63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4.xml" ContentType="application/vnd.openxmlformats-officedocument.spreadsheetml.table+xml"/>
  <Override PartName="/xl/drawings/drawing22.xml" ContentType="application/vnd.openxmlformats-officedocument.drawing+xml"/>
  <Override PartName="/xl/tables/table45.xml" ContentType="application/vnd.openxmlformats-officedocument.spreadsheetml.table+xml"/>
  <Override PartName="/xl/tables/table36.xml" ContentType="application/vnd.openxmlformats-officedocument.spreadsheetml.table+xml"/>
  <Override PartName="/xl/worksheets/sheet13.xml" ContentType="application/vnd.openxmlformats-officedocument.spreadsheetml.worksheet+xml"/>
  <Override PartName="/xl/tables/table17.xml" ContentType="application/vnd.openxmlformats-officedocument.spreadsheetml.table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filterPrivacy="1"/>
  <xr:revisionPtr revIDLastSave="0" documentId="13_ncr:1_{4E6EF6E8-A41B-4511-841B-470AFEC14D14}" xr6:coauthVersionLast="43" xr6:coauthVersionMax="43" xr10:uidLastSave="{00000000-0000-0000-0000-000000000000}"/>
  <bookViews>
    <workbookView xWindow="-120" yWindow="-120" windowWidth="28950" windowHeight="16110" xr2:uid="{00000000-000D-0000-FFFF-FFFF00000000}"/>
  </bookViews>
  <sheets>
    <sheet name="Sažetak" sheetId="4" r:id="rId1"/>
    <sheet name="Aktiva" sheetId="1" r:id="rId2"/>
    <sheet name="Obveze i vlasnički kapital" sheetId="2" r:id="rId3"/>
  </sheets>
  <definedNames>
    <definedName name="Prethodna_Godina">Sažetak!$C$2</definedName>
    <definedName name="Trenutna_Godina">Sažetak!$D$2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17" i="1"/>
  <c r="D21" i="1"/>
  <c r="D5" i="4"/>
  <c r="D10" i="2"/>
  <c r="D14" i="2"/>
  <c r="D19" i="2"/>
  <c r="D6" i="4"/>
  <c r="D7" i="4"/>
  <c r="D2" i="4"/>
  <c r="C2" i="4"/>
  <c r="C19" i="2"/>
  <c r="C14" i="2"/>
  <c r="C10" i="2"/>
  <c r="C6" i="4"/>
  <c r="C21" i="1"/>
  <c r="C17" i="1"/>
  <c r="C10" i="1"/>
  <c r="C2" i="1"/>
  <c r="D2" i="1"/>
  <c r="C5" i="4"/>
  <c r="C7" i="4"/>
  <c r="C2" i="2"/>
  <c r="D2" i="2"/>
</calcChain>
</file>

<file path=xl/sharedStrings.xml><?xml version="1.0" encoding="utf-8"?>
<sst xmlns="http://schemas.openxmlformats.org/spreadsheetml/2006/main" count="53" uniqueCount="38">
  <si>
    <t>Sažetak bilance</t>
  </si>
  <si>
    <t>Ukupna aktiva</t>
  </si>
  <si>
    <t>Ukupne obveze i vlasnički kapital</t>
  </si>
  <si>
    <t>Saldo</t>
  </si>
  <si>
    <t>Godina 1</t>
  </si>
  <si>
    <t>Godina 2</t>
  </si>
  <si>
    <t xml:space="preserve"> </t>
  </si>
  <si>
    <t>Trenutna aktiva</t>
  </si>
  <si>
    <t>Novac</t>
  </si>
  <si>
    <t>Ulaganja</t>
  </si>
  <si>
    <t>Zalihe</t>
  </si>
  <si>
    <t>Potraživanja</t>
  </si>
  <si>
    <t>Unaprijed plaćeni troškovi</t>
  </si>
  <si>
    <t>Ostalo</t>
  </si>
  <si>
    <t>Ukupna trenutna aktiva</t>
  </si>
  <si>
    <t>Fiksna aktiva</t>
  </si>
  <si>
    <t>Imovina i oprema</t>
  </si>
  <si>
    <t>Poboljšanja imovine u najmu</t>
  </si>
  <si>
    <t>Vlasnička i druga ulaganja</t>
  </si>
  <si>
    <t>Umanjeno za ukupnu amortizaciju</t>
  </si>
  <si>
    <t>Ukupna fiksna aktiva</t>
  </si>
  <si>
    <t>Ostala aktiva</t>
  </si>
  <si>
    <t>Subjektivna procjena vrijednosti</t>
  </si>
  <si>
    <t>Ukupna ostala aktiva</t>
  </si>
  <si>
    <t>Trenutna pasiva</t>
  </si>
  <si>
    <t>Dugovanja</t>
  </si>
  <si>
    <t>Obračunate plaće</t>
  </si>
  <si>
    <t>Obračunata kompenzacija</t>
  </si>
  <si>
    <t>Porez na dohodak koji je potrebno platiti</t>
  </si>
  <si>
    <t>Nezarađeni prihod</t>
  </si>
  <si>
    <t>Ukupna trenutna pasiva</t>
  </si>
  <si>
    <t>Dugoročna pasiva</t>
  </si>
  <si>
    <t>Hipoteka koju je potrebno platiti</t>
  </si>
  <si>
    <t>Ukupna dugoročna pasiva</t>
  </si>
  <si>
    <t>Vlasnički kapital</t>
  </si>
  <si>
    <t>Investicijski kapital</t>
  </si>
  <si>
    <t>Ukupna zadržana dobit</t>
  </si>
  <si>
    <t>Ukupni vlasnički 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</si>
</sst>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#,##0.00\ &quot;kn&quot;"/>
  </numFmts>
  <fonts count="25" x14ac:knownFonts="1">
    <font>
      <sz val="11"/>
      <color theme="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3"/>
      <name val="Constantia"/>
      <family val="2"/>
      <scheme val="major"/>
    </font>
    <font>
      <sz val="11"/>
      <name val="Franklin Gothic Book"/>
      <family val="2"/>
      <scheme val="minor"/>
    </font>
    <font>
      <sz val="12"/>
      <color theme="5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20"/>
      <color theme="0"/>
      <name val="Constantia"/>
      <family val="2"/>
      <scheme val="major"/>
    </font>
    <font>
      <sz val="11"/>
      <color theme="0"/>
      <name val="Franklin Gothic Book"/>
      <family val="2"/>
      <scheme val="minor"/>
    </font>
    <font>
      <sz val="20"/>
      <color theme="3"/>
      <name val="Constantia"/>
      <family val="2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6" tint="0.7999511703848384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0" applyNumberFormat="0" applyAlignment="0" applyProtection="0"/>
    <xf numFmtId="0" fontId="18" fillId="8" borderId="11" applyNumberFormat="0" applyAlignment="0" applyProtection="0"/>
    <xf numFmtId="0" fontId="19" fillId="8" borderId="10" applyNumberFormat="0" applyAlignment="0" applyProtection="0"/>
    <xf numFmtId="0" fontId="20" fillId="0" borderId="12" applyNumberFormat="0" applyFill="0" applyAlignment="0" applyProtection="0"/>
    <xf numFmtId="0" fontId="21" fillId="9" borderId="13" applyNumberFormat="0" applyAlignment="0" applyProtection="0"/>
    <xf numFmtId="0" fontId="22" fillId="0" borderId="0" applyNumberFormat="0" applyFill="0" applyBorder="0" applyAlignment="0" applyProtection="0"/>
    <xf numFmtId="0" fontId="9" fillId="10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7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7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7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7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7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</cellStyleXfs>
  <cellXfs count="21">
    <xf numFmtId="0" fontId="0" fillId="0" borderId="0" xfId="0"/>
    <xf numFmtId="0" fontId="0" fillId="0" borderId="0" xfId="0" applyFont="1" applyAlignment="1">
      <alignment vertical="center"/>
    </xf>
    <xf numFmtId="0" fontId="2" fillId="0" borderId="1" xfId="0" applyFont="1" applyBorder="1" applyAlignment="1"/>
    <xf numFmtId="0" fontId="1" fillId="0" borderId="3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0" fillId="0" borderId="0" xfId="0" applyFont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left" vertical="center" indent="1"/>
    </xf>
    <xf numFmtId="0" fontId="0" fillId="3" borderId="0" xfId="0" applyFont="1" applyFill="1" applyAlignment="1">
      <alignment horizontal="left" vertical="center" indent="1"/>
    </xf>
    <xf numFmtId="0" fontId="4" fillId="0" borderId="1" xfId="0" applyFont="1" applyBorder="1" applyAlignment="1">
      <alignment horizontal="right" indent="1"/>
    </xf>
    <xf numFmtId="0" fontId="4" fillId="0" borderId="0" xfId="0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5" fillId="0" borderId="2" xfId="0" applyFont="1" applyBorder="1" applyAlignment="1">
      <alignment horizontal="left" vertical="center" indent="1"/>
    </xf>
    <xf numFmtId="0" fontId="8" fillId="0" borderId="1" xfId="0" applyFont="1" applyFill="1" applyBorder="1" applyAlignment="1"/>
    <xf numFmtId="0" fontId="1" fillId="0" borderId="0" xfId="0" applyFont="1" applyFill="1" applyAlignment="1">
      <alignment vertical="center"/>
    </xf>
    <xf numFmtId="0" fontId="6" fillId="0" borderId="5" xfId="0" applyFont="1" applyFill="1" applyBorder="1" applyAlignment="1"/>
    <xf numFmtId="0" fontId="7" fillId="0" borderId="5" xfId="0" applyFont="1" applyFill="1" applyBorder="1" applyAlignment="1">
      <alignment vertical="center"/>
    </xf>
    <xf numFmtId="166" fontId="0" fillId="0" borderId="0" xfId="0" applyNumberFormat="1" applyFont="1" applyAlignment="1">
      <alignment horizontal="right" vertical="center" indent="1"/>
    </xf>
    <xf numFmtId="166" fontId="0" fillId="3" borderId="0" xfId="0" applyNumberFormat="1" applyFont="1" applyFill="1" applyAlignment="1">
      <alignment horizontal="right" vertical="center" indent="1"/>
    </xf>
    <xf numFmtId="166" fontId="0" fillId="2" borderId="0" xfId="0" applyNumberFormat="1" applyFont="1" applyFill="1" applyAlignment="1">
      <alignment horizontal="right" vertical="center" indent="1"/>
    </xf>
    <xf numFmtId="166" fontId="3" fillId="2" borderId="0" xfId="0" applyNumberFormat="1" applyFont="1" applyFill="1" applyAlignment="1">
      <alignment horizontal="right" vertical="center" indent="1"/>
    </xf>
  </cellXfs>
  <cellStyles count="47">
    <cellStyle name="20% - Isticanje1" xfId="24" builtinId="30" customBuiltin="1"/>
    <cellStyle name="20% - Isticanje2" xfId="28" builtinId="34" customBuiltin="1"/>
    <cellStyle name="20% - Isticanje3" xfId="32" builtinId="38" customBuiltin="1"/>
    <cellStyle name="20% - Isticanje4" xfId="36" builtinId="42" customBuiltin="1"/>
    <cellStyle name="20% - Isticanje5" xfId="40" builtinId="46" customBuiltin="1"/>
    <cellStyle name="20% - Isticanje6" xfId="44" builtinId="50" customBuiltin="1"/>
    <cellStyle name="40% - Isticanje1" xfId="25" builtinId="31" customBuiltin="1"/>
    <cellStyle name="40% - Isticanje2" xfId="29" builtinId="35" customBuiltin="1"/>
    <cellStyle name="40% - Isticanje3" xfId="33" builtinId="39" customBuiltin="1"/>
    <cellStyle name="40% - Isticanje4" xfId="37" builtinId="43" customBuiltin="1"/>
    <cellStyle name="40% - Isticanje5" xfId="41" builtinId="47" customBuiltin="1"/>
    <cellStyle name="40% - Isticanje6" xfId="45" builtinId="51" customBuiltin="1"/>
    <cellStyle name="60% - Isticanje1" xfId="26" builtinId="32" customBuiltin="1"/>
    <cellStyle name="60% - Isticanje2" xfId="30" builtinId="36" customBuiltin="1"/>
    <cellStyle name="60% - Isticanje3" xfId="34" builtinId="40" customBuiltin="1"/>
    <cellStyle name="60% - Isticanje4" xfId="38" builtinId="44" customBuiltin="1"/>
    <cellStyle name="60% - Isticanje5" xfId="42" builtinId="48" customBuiltin="1"/>
    <cellStyle name="60% - Isticanje6" xfId="46" builtinId="52" customBuiltin="1"/>
    <cellStyle name="Bilješka" xfId="20" builtinId="10" customBuiltin="1"/>
    <cellStyle name="Dobro" xfId="11" builtinId="26" customBuiltin="1"/>
    <cellStyle name="Isticanje1" xfId="23" builtinId="29" customBuiltin="1"/>
    <cellStyle name="Isticanje2" xfId="27" builtinId="33" customBuiltin="1"/>
    <cellStyle name="Isticanje3" xfId="31" builtinId="37" customBuiltin="1"/>
    <cellStyle name="Isticanje4" xfId="35" builtinId="41" customBuiltin="1"/>
    <cellStyle name="Isticanje5" xfId="39" builtinId="45" customBuiltin="1"/>
    <cellStyle name="Isticanje6" xfId="43" builtinId="49" customBuiltin="1"/>
    <cellStyle name="Izlaz" xfId="15" builtinId="21" customBuiltin="1"/>
    <cellStyle name="Izračun" xfId="16" builtinId="22" customBuiltin="1"/>
    <cellStyle name="Loše" xfId="12" builtinId="27" customBuiltin="1"/>
    <cellStyle name="Naslov" xfId="6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eutralno" xfId="13" builtinId="28" customBuiltin="1"/>
    <cellStyle name="Normalno" xfId="0" builtinId="0" customBuiltin="1"/>
    <cellStyle name="Postotak" xfId="5" builtinId="5" customBuiltin="1"/>
    <cellStyle name="Povezana ćelija" xfId="17" builtinId="24" customBuiltin="1"/>
    <cellStyle name="Provjera ćelije" xfId="18" builtinId="23" customBuiltin="1"/>
    <cellStyle name="Tekst objašnjenja" xfId="21" builtinId="53" customBuiltin="1"/>
    <cellStyle name="Tekst upozorenja" xfId="19" builtinId="11" customBuiltin="1"/>
    <cellStyle name="Ukupni zbroj" xfId="22" builtinId="25" customBuiltin="1"/>
    <cellStyle name="Unos" xfId="14" builtinId="20" customBuiltin="1"/>
    <cellStyle name="Valuta" xfId="3" builtinId="4" customBuiltin="1"/>
    <cellStyle name="Valuta [0]" xfId="4" builtinId="7" customBuiltin="1"/>
    <cellStyle name="Zarez" xfId="1" builtinId="3" customBuiltin="1"/>
    <cellStyle name="Zarez [0]" xfId="2" builtinId="6" customBuiltin="1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6" formatCode="#,##0.00\ &quot;kn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numFmt numFmtId="166" formatCode="#,##0.0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6" formatCode="#,##0.00\ &quot;kn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numFmt numFmtId="166" formatCode="#,##0.0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1"/>
        <name val="Franklin Gothic Book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charset val="238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charset val="238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Poslovna tablica" pivot="0" count="3" xr9:uid="{00000000-0011-0000-FFFF-FFFF00000000}">
      <tableStyleElement type="wholeTable" dxfId="51"/>
      <tableStyleElement type="headerRow" dxfId="50"/>
      <tableStyleElement type="secondRow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2"/>
                </a:solidFill>
                <a:latin typeface="Constantia (Headings)"/>
                <a:ea typeface=""/>
                <a:cs typeface=""/>
              </a:defRPr>
            </a:pPr>
            <a:r>
              <a:rPr lang="en-US">
                <a:latin typeface="Constantia (Headings)"/>
              </a:rPr>
              <a:t>Aktiva</a:t>
            </a:r>
          </a:p>
        </c:rich>
      </c:tx>
      <c:layout>
        <c:manualLayout>
          <c:xMode val="edge"/>
          <c:yMode val="edge"/>
          <c:x val="1.2538232720909868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2"/>
              </a:solidFill>
              <a:latin typeface="Constantia (Headings)"/>
              <a:ea typeface=""/>
              <a:cs typeface="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6318122697570812"/>
          <c:y val="0.17336401131676724"/>
          <c:w val="0.67404923791054305"/>
          <c:h val="0.7976967651770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Sažetak!$C$2</c:f>
              <c:strCache>
                <c:ptCount val="1"/>
                <c:pt idx="0">
                  <c:v>2018. godina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(Aktiva!$B$4:$B$10,Aktiva!$B$13:$B$16,Aktiva!$B$20)</c:f>
              <c:strCache>
                <c:ptCount val="12"/>
                <c:pt idx="0">
                  <c:v>Novac</c:v>
                </c:pt>
                <c:pt idx="1">
                  <c:v>Ulaganja</c:v>
                </c:pt>
                <c:pt idx="2">
                  <c:v>Zalihe</c:v>
                </c:pt>
                <c:pt idx="3">
                  <c:v>Potraživanja</c:v>
                </c:pt>
                <c:pt idx="4">
                  <c:v>Unaprijed plaćeni troškovi</c:v>
                </c:pt>
                <c:pt idx="5">
                  <c:v>Ostalo</c:v>
                </c:pt>
                <c:pt idx="6">
                  <c:v>Ukupna trenutna aktiva</c:v>
                </c:pt>
                <c:pt idx="7">
                  <c:v>Imovina i oprema</c:v>
                </c:pt>
                <c:pt idx="8">
                  <c:v>Poboljšanja imovine u najmu</c:v>
                </c:pt>
                <c:pt idx="9">
                  <c:v>Vlasnička i druga ulaganja</c:v>
                </c:pt>
                <c:pt idx="10">
                  <c:v>Umanjeno za ukupnu amortizaciju</c:v>
                </c:pt>
                <c:pt idx="11">
                  <c:v>Subjektivna procjena vrijednosti</c:v>
                </c:pt>
              </c:strCache>
            </c:strRef>
          </c:cat>
          <c:val>
            <c:numRef>
              <c:f>(Aktiva!$C$4:$C$9,Aktiva!$C$13:$C$16,Aktiva!$C$20)</c:f>
              <c:numCache>
                <c:formatCode>#,##0.00\ "kn"</c:formatCode>
                <c:ptCount val="11"/>
                <c:pt idx="0">
                  <c:v>1000</c:v>
                </c:pt>
                <c:pt idx="1">
                  <c:v>1500</c:v>
                </c:pt>
                <c:pt idx="2">
                  <c:v>650</c:v>
                </c:pt>
                <c:pt idx="3">
                  <c:v>150</c:v>
                </c:pt>
                <c:pt idx="4">
                  <c:v>1230</c:v>
                </c:pt>
                <c:pt idx="5">
                  <c:v>120</c:v>
                </c:pt>
                <c:pt idx="6">
                  <c:v>2500</c:v>
                </c:pt>
                <c:pt idx="7">
                  <c:v>450</c:v>
                </c:pt>
                <c:pt idx="8">
                  <c:v>1250</c:v>
                </c:pt>
                <c:pt idx="9">
                  <c:v>545</c:v>
                </c:pt>
                <c:pt idx="1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C-427F-AC9A-071D13E99426}"/>
            </c:ext>
          </c:extLst>
        </c:ser>
        <c:ser>
          <c:idx val="1"/>
          <c:order val="1"/>
          <c:tx>
            <c:strRef>
              <c:f>Sažetak!$D$2</c:f>
              <c:strCache>
                <c:ptCount val="1"/>
                <c:pt idx="0">
                  <c:v>2019. godina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(Aktiva!$B$4:$B$10,Aktiva!$B$13:$B$16,Aktiva!$B$20)</c:f>
              <c:strCache>
                <c:ptCount val="12"/>
                <c:pt idx="0">
                  <c:v>Novac</c:v>
                </c:pt>
                <c:pt idx="1">
                  <c:v>Ulaganja</c:v>
                </c:pt>
                <c:pt idx="2">
                  <c:v>Zalihe</c:v>
                </c:pt>
                <c:pt idx="3">
                  <c:v>Potraživanja</c:v>
                </c:pt>
                <c:pt idx="4">
                  <c:v>Unaprijed plaćeni troškovi</c:v>
                </c:pt>
                <c:pt idx="5">
                  <c:v>Ostalo</c:v>
                </c:pt>
                <c:pt idx="6">
                  <c:v>Ukupna trenutna aktiva</c:v>
                </c:pt>
                <c:pt idx="7">
                  <c:v>Imovina i oprema</c:v>
                </c:pt>
                <c:pt idx="8">
                  <c:v>Poboljšanja imovine u najmu</c:v>
                </c:pt>
                <c:pt idx="9">
                  <c:v>Vlasnička i druga ulaganja</c:v>
                </c:pt>
                <c:pt idx="10">
                  <c:v>Umanjeno za ukupnu amortizaciju</c:v>
                </c:pt>
                <c:pt idx="11">
                  <c:v>Subjektivna procjena vrijednosti</c:v>
                </c:pt>
              </c:strCache>
            </c:strRef>
          </c:cat>
          <c:val>
            <c:numRef>
              <c:f>(Aktiva!$D$4:$D$9,Aktiva!$D$13:$D$16,Aktiva!$D$20)</c:f>
              <c:numCache>
                <c:formatCode>#,##0.00\ "kn"</c:formatCode>
                <c:ptCount val="11"/>
                <c:pt idx="0">
                  <c:v>1700</c:v>
                </c:pt>
                <c:pt idx="1">
                  <c:v>2550</c:v>
                </c:pt>
                <c:pt idx="2">
                  <c:v>1250</c:v>
                </c:pt>
                <c:pt idx="3">
                  <c:v>230</c:v>
                </c:pt>
                <c:pt idx="4">
                  <c:v>950</c:v>
                </c:pt>
                <c:pt idx="5">
                  <c:v>120</c:v>
                </c:pt>
                <c:pt idx="6">
                  <c:v>2500</c:v>
                </c:pt>
                <c:pt idx="7">
                  <c:v>350</c:v>
                </c:pt>
                <c:pt idx="8">
                  <c:v>1600</c:v>
                </c:pt>
                <c:pt idx="9">
                  <c:v>1295</c:v>
                </c:pt>
                <c:pt idx="10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C-427F-AC9A-071D13E99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6775480"/>
        <c:axId val="506775808"/>
      </c:barChart>
      <c:catAx>
        <c:axId val="506775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06775808"/>
        <c:crosses val="autoZero"/>
        <c:auto val="1"/>
        <c:lblAlgn val="ctr"/>
        <c:lblOffset val="100"/>
        <c:noMultiLvlLbl val="0"/>
      </c:catAx>
      <c:valAx>
        <c:axId val="5067758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kn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0677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855658598230779"/>
          <c:y val="1.1631046119235095E-2"/>
          <c:w val="0.24841652571206377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 (tijelo)"/>
              <a:ea typeface=""/>
              <a:cs typeface="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paperSize="9"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2"/>
                </a:solidFill>
                <a:effectLst/>
                <a:latin typeface="Constantia (Headings)"/>
                <a:ea typeface=""/>
                <a:cs typeface=""/>
              </a:defRPr>
            </a:pPr>
            <a:r>
              <a:rPr lang="en-US">
                <a:latin typeface="Constantia (Headings)"/>
              </a:rPr>
              <a:t>Obveze i vlasnički kapital</a:t>
            </a:r>
          </a:p>
        </c:rich>
      </c:tx>
      <c:layout>
        <c:manualLayout>
          <c:xMode val="edge"/>
          <c:yMode val="edge"/>
          <c:x val="1.3441897540585192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2"/>
              </a:solidFill>
              <a:effectLst/>
              <a:latin typeface="Constantia (Headings)"/>
              <a:ea typeface=""/>
              <a:cs typeface="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3446680276076601"/>
          <c:y val="0.18341036915840064"/>
          <c:w val="0.70742957130358708"/>
          <c:h val="0.7684804172205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Sažetak!$C$2</c:f>
              <c:strCache>
                <c:ptCount val="1"/>
                <c:pt idx="0">
                  <c:v>2018. godina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('Obveze i vlasnički kapital'!$B$4:$B$10,'Obveze i vlasnički kapital'!$B$13,'Obveze i vlasnički kapital'!$B$17:$B$18)</c:f>
              <c:strCache>
                <c:ptCount val="10"/>
                <c:pt idx="0">
                  <c:v>Dugovanja</c:v>
                </c:pt>
                <c:pt idx="1">
                  <c:v>Obračunate plaće</c:v>
                </c:pt>
                <c:pt idx="2">
                  <c:v>Obračunata kompenzacija</c:v>
                </c:pt>
                <c:pt idx="3">
                  <c:v>Porez na dohodak koji je potrebno platiti</c:v>
                </c:pt>
                <c:pt idx="4">
                  <c:v>Nezarađeni prihod</c:v>
                </c:pt>
                <c:pt idx="5">
                  <c:v>Ostalo</c:v>
                </c:pt>
                <c:pt idx="6">
                  <c:v>Ukupna trenutna pasiva</c:v>
                </c:pt>
                <c:pt idx="7">
                  <c:v>Hipoteka koju je potrebno platiti</c:v>
                </c:pt>
                <c:pt idx="8">
                  <c:v>Investicijski kapital</c:v>
                </c:pt>
                <c:pt idx="9">
                  <c:v>Ukupna zadržana dobit</c:v>
                </c:pt>
              </c:strCache>
            </c:strRef>
          </c:cat>
          <c:val>
            <c:numRef>
              <c:f>('Obveze i vlasnički kapital'!$C$4:$C$10,'Obveze i vlasnički kapital'!$C$13,'Obveze i vlasnički kapital'!$C$17:$C$18)</c:f>
              <c:numCache>
                <c:formatCode>#,##0.00\ "kn"</c:formatCode>
                <c:ptCount val="10"/>
                <c:pt idx="0">
                  <c:v>180</c:v>
                </c:pt>
                <c:pt idx="1">
                  <c:v>250</c:v>
                </c:pt>
                <c:pt idx="2">
                  <c:v>240</c:v>
                </c:pt>
                <c:pt idx="3">
                  <c:v>120</c:v>
                </c:pt>
                <c:pt idx="4">
                  <c:v>0</c:v>
                </c:pt>
                <c:pt idx="5">
                  <c:v>250</c:v>
                </c:pt>
                <c:pt idx="6">
                  <c:v>1040</c:v>
                </c:pt>
                <c:pt idx="7">
                  <c:v>1500</c:v>
                </c:pt>
                <c:pt idx="8">
                  <c:v>5500</c:v>
                </c:pt>
                <c:pt idx="9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4-482D-817D-30AE983C480C}"/>
            </c:ext>
          </c:extLst>
        </c:ser>
        <c:ser>
          <c:idx val="1"/>
          <c:order val="1"/>
          <c:tx>
            <c:strRef>
              <c:f>Sažetak!$D$2</c:f>
              <c:strCache>
                <c:ptCount val="1"/>
                <c:pt idx="0">
                  <c:v>2019. godina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('Obveze i vlasnički kapital'!$B$4:$B$10,'Obveze i vlasnički kapital'!$B$13,'Obveze i vlasnički kapital'!$B$17:$B$18)</c:f>
              <c:strCache>
                <c:ptCount val="10"/>
                <c:pt idx="0">
                  <c:v>Dugovanja</c:v>
                </c:pt>
                <c:pt idx="1">
                  <c:v>Obračunate plaće</c:v>
                </c:pt>
                <c:pt idx="2">
                  <c:v>Obračunata kompenzacija</c:v>
                </c:pt>
                <c:pt idx="3">
                  <c:v>Porez na dohodak koji je potrebno platiti</c:v>
                </c:pt>
                <c:pt idx="4">
                  <c:v>Nezarađeni prihod</c:v>
                </c:pt>
                <c:pt idx="5">
                  <c:v>Ostalo</c:v>
                </c:pt>
                <c:pt idx="6">
                  <c:v>Ukupna trenutna pasiva</c:v>
                </c:pt>
                <c:pt idx="7">
                  <c:v>Hipoteka koju je potrebno platiti</c:v>
                </c:pt>
                <c:pt idx="8">
                  <c:v>Investicijski kapital</c:v>
                </c:pt>
                <c:pt idx="9">
                  <c:v>Ukupna zadržana dobit</c:v>
                </c:pt>
              </c:strCache>
            </c:strRef>
          </c:cat>
          <c:val>
            <c:numRef>
              <c:f>('Obveze i vlasnički kapital'!$D$4:$D$10,'Obveze i vlasnički kapital'!$D$13,'Obveze i vlasnički kapital'!$D$17:$D$18)</c:f>
              <c:numCache>
                <c:formatCode>#,##0.00\ "kn"</c:formatCode>
                <c:ptCount val="10"/>
                <c:pt idx="0">
                  <c:v>252</c:v>
                </c:pt>
                <c:pt idx="1">
                  <c:v>370</c:v>
                </c:pt>
                <c:pt idx="2">
                  <c:v>190</c:v>
                </c:pt>
                <c:pt idx="3">
                  <c:v>130</c:v>
                </c:pt>
                <c:pt idx="4">
                  <c:v>0</c:v>
                </c:pt>
                <c:pt idx="5">
                  <c:v>235</c:v>
                </c:pt>
                <c:pt idx="6">
                  <c:v>1177</c:v>
                </c:pt>
                <c:pt idx="7">
                  <c:v>1900</c:v>
                </c:pt>
                <c:pt idx="8">
                  <c:v>2500</c:v>
                </c:pt>
                <c:pt idx="9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4-482D-817D-30AE983C4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7355752"/>
        <c:axId val="417357392"/>
      </c:barChart>
      <c:catAx>
        <c:axId val="417355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17357392"/>
        <c:crosses val="autoZero"/>
        <c:auto val="1"/>
        <c:lblAlgn val="ctr"/>
        <c:lblOffset val="100"/>
        <c:noMultiLvlLbl val="0"/>
      </c:catAx>
      <c:valAx>
        <c:axId val="4173573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kn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17355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73132302906581"/>
          <c:y val="1.5960050448239425E-2"/>
          <c:w val="0.24808943326528629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 (tijelo)"/>
              <a:ea typeface=""/>
              <a:cs typeface="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paperSize="9" orientation="portrait"/>
  </c:printSettings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2.jpeg" Id="rId3" /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2.jpe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2.jpe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4</xdr:col>
      <xdr:colOff>0</xdr:colOff>
      <xdr:row>19</xdr:row>
      <xdr:rowOff>0</xdr:rowOff>
    </xdr:to>
    <xdr:graphicFrame macro="">
      <xdr:nvGraphicFramePr>
        <xdr:cNvPr id="5" name="Grafikon 4" descr="Grafikon aktiv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4</xdr:col>
      <xdr:colOff>0</xdr:colOff>
      <xdr:row>31</xdr:row>
      <xdr:rowOff>0</xdr:rowOff>
    </xdr:to>
    <xdr:graphicFrame macro="">
      <xdr:nvGraphicFramePr>
        <xdr:cNvPr id="7" name="Grafikon 6" descr="Grafikon pasive i vlasničkog kapital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0</xdr:row>
      <xdr:rowOff>1322306</xdr:rowOff>
    </xdr:to>
    <xdr:pic>
      <xdr:nvPicPr>
        <xdr:cNvPr id="6" name="Slika 5" descr="Apstraktna slika" title="Natpis 1">
          <a:extLst>
            <a:ext uri="{FF2B5EF4-FFF2-40B4-BE49-F238E27FC236}">
              <a16:creationId xmlns:a16="http://schemas.microsoft.com/office/drawing/2014/main" id="{2187BC33-9002-4060-A77F-5837210AB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7048500" cy="132230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306941</xdr:rowOff>
    </xdr:from>
    <xdr:to>
      <xdr:col>3</xdr:col>
      <xdr:colOff>847725</xdr:colOff>
      <xdr:row>0</xdr:row>
      <xdr:rowOff>1253726</xdr:rowOff>
    </xdr:to>
    <xdr:sp macro="" textlink="">
      <xdr:nvSpPr>
        <xdr:cNvPr id="8" name="Tekstni okvir 1" descr="Bilanca stanja" title="Naslov 1">
          <a:extLst>
            <a:ext uri="{FF2B5EF4-FFF2-40B4-BE49-F238E27FC236}">
              <a16:creationId xmlns:a16="http://schemas.microsoft.com/office/drawing/2014/main" id="{529D1A66-1E7D-4896-9776-F87F93757AFE}"/>
            </a:ext>
          </a:extLst>
        </xdr:cNvPr>
        <xdr:cNvSpPr txBox="1"/>
      </xdr:nvSpPr>
      <xdr:spPr>
        <a:xfrm>
          <a:off x="152400" y="306941"/>
          <a:ext cx="5678805" cy="94678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hr" sz="2000">
              <a:solidFill>
                <a:schemeClr val="bg1"/>
              </a:solidFill>
              <a:latin typeface="Constantia" panose="02030602050306030303" pitchFamily="18" charset="0"/>
            </a:rPr>
            <a:t>Bilanca stanja</a:t>
          </a:r>
        </a:p>
        <a:p>
          <a:pPr marL="0" algn="l" rtl="0"/>
          <a:r>
            <a:rPr lang="hr" sz="20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Naziv tvrtke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Slika 1" descr="Apstraktna slika" title="Natpis 1">
          <a:extLst>
            <a:ext uri="{FF2B5EF4-FFF2-40B4-BE49-F238E27FC236}">
              <a16:creationId xmlns:a16="http://schemas.microsoft.com/office/drawing/2014/main" id="{DB30E036-49BD-4193-A5FF-4E03205610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94120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Tekstni okvir 1" descr="Bilanca stanja" title="Naslov 1">
          <a:extLst>
            <a:ext uri="{FF2B5EF4-FFF2-40B4-BE49-F238E27FC236}">
              <a16:creationId xmlns:a16="http://schemas.microsoft.com/office/drawing/2014/main" id="{5FEBD333-2AD9-4CE2-A0B1-5100FBD546B1}"/>
            </a:ext>
          </a:extLst>
        </xdr:cNvPr>
        <xdr:cNvSpPr txBox="1"/>
      </xdr:nvSpPr>
      <xdr:spPr>
        <a:xfrm>
          <a:off x="152400" y="1"/>
          <a:ext cx="567880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hr" sz="2000">
              <a:solidFill>
                <a:schemeClr val="bg1"/>
              </a:solidFill>
              <a:latin typeface="Constantia" panose="02030602050306030303" pitchFamily="18" charset="0"/>
            </a:rPr>
            <a:t>Aktiva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Constantia" panose="02030602050306030303" pitchFamily="18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Slika 1" descr="Apstraktna slika" title="Natpis 1">
          <a:extLst>
            <a:ext uri="{FF2B5EF4-FFF2-40B4-BE49-F238E27FC236}">
              <a16:creationId xmlns:a16="http://schemas.microsoft.com/office/drawing/2014/main" id="{B17AEE54-0A1B-41E0-B53A-9F155DF2E2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94120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Tekstni okvir 1" descr="Bilanca stanja" title="Naslov 1">
          <a:extLst>
            <a:ext uri="{FF2B5EF4-FFF2-40B4-BE49-F238E27FC236}">
              <a16:creationId xmlns:a16="http://schemas.microsoft.com/office/drawing/2014/main" id="{E39FB8D0-54E5-404A-A67E-ECCE7C758A3D}"/>
            </a:ext>
          </a:extLst>
        </xdr:cNvPr>
        <xdr:cNvSpPr txBox="1"/>
      </xdr:nvSpPr>
      <xdr:spPr>
        <a:xfrm>
          <a:off x="152400" y="1"/>
          <a:ext cx="567880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hr" sz="2000">
              <a:solidFill>
                <a:schemeClr val="bg1"/>
              </a:solidFill>
              <a:latin typeface="Constantia" panose="02030602050306030303" pitchFamily="18" charset="0"/>
            </a:rPr>
            <a:t>Obveze i vlasnički kapital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Constantia" panose="02030602050306030303" pitchFamily="18" charset="0"/>
          </a:endParaRPr>
        </a:p>
      </xdr:txBody>
    </xdr:sp>
    <xdr:clientData/>
  </xdr:twoCellAnchor>
</xdr:wsDr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lica_Sažetak" displayName="Tablica_Sažetak" ref="B4:D7">
  <tableColumns count="3">
    <tableColumn id="1" xr3:uid="{00000000-0010-0000-0000-000001000000}" name="Sažetak bilance" totalsRowLabel="Zbroj" dataDxfId="48" totalsRowDxfId="47"/>
    <tableColumn id="2" xr3:uid="{00000000-0010-0000-0000-000002000000}" name="Godina 1" dataDxfId="46" totalsRowDxfId="45"/>
    <tableColumn id="3" xr3:uid="{00000000-0010-0000-0000-000003000000}" name="Godina 2" totalsRowFunction="sum" dataDxfId="44" totalsRowDxfId="43"/>
  </tableColumns>
  <tableStyleInfo name="Poslovna tablica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ica_TrenutnaAktiva" displayName="Tablica_TrenutnaAktiva" ref="B3:D10" totalsRowCount="1" headerRowDxfId="42" dataDxfId="41" totalsRowDxfId="40">
  <tableColumns count="3">
    <tableColumn id="1" xr3:uid="{00000000-0010-0000-0100-000001000000}" name="Trenutna aktiva" totalsRowLabel="Ukupna trenutna aktiva" dataDxfId="39" totalsRowDxfId="38"/>
    <tableColumn id="2" xr3:uid="{00000000-0010-0000-0100-000002000000}" name="Godina 1" totalsRowFunction="sum" dataDxfId="37" totalsRowDxfId="36"/>
    <tableColumn id="3" xr3:uid="{00000000-0010-0000-0100-000003000000}" name="Godina 2" totalsRowFunction="sum" dataDxfId="35" totalsRowDxfId="34"/>
  </tableColumns>
  <tableStyleInfo name="Poslovna tablica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ica_FiksnaAktiva" displayName="Tablica_FiksnaAktiva" ref="B12:D17" totalsRowCount="1" totalsRowDxfId="33">
  <tableColumns count="3">
    <tableColumn id="1" xr3:uid="{00000000-0010-0000-0200-000001000000}" name="Fiksna aktiva" totalsRowLabel="Ukupna fiksna aktiva" dataDxfId="32" totalsRowDxfId="31"/>
    <tableColumn id="2" xr3:uid="{00000000-0010-0000-0200-000002000000}" name="Godina 1" totalsRowFunction="sum" dataDxfId="30" totalsRowDxfId="29"/>
    <tableColumn id="3" xr3:uid="{00000000-0010-0000-0200-000003000000}" name="Godina 2" totalsRowFunction="sum" dataDxfId="28" totalsRowDxfId="27"/>
  </tableColumns>
  <tableStyleInfo name="Poslovna tablica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ica_OstalaAktiva" displayName="Tablica_OstalaAktiva" ref="B19:D21" totalsRowCount="1" totalsRowDxfId="26">
  <tableColumns count="3">
    <tableColumn id="1" xr3:uid="{00000000-0010-0000-0300-000001000000}" name="Ostala aktiva" totalsRowLabel="Ukupna ostala aktiva" dataDxfId="25" totalsRowDxfId="24"/>
    <tableColumn id="2" xr3:uid="{00000000-0010-0000-0300-000002000000}" name="Godina 1" totalsRowFunction="sum" dataDxfId="23" totalsRowDxfId="22"/>
    <tableColumn id="3" xr3:uid="{00000000-0010-0000-0300-000003000000}" name="Godina 2" totalsRowFunction="sum" dataDxfId="21" totalsRowDxfId="20"/>
  </tableColumns>
  <tableStyleInfo name="Poslovna tablica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ica_TrenutnaPasiva" displayName="Tablica_TrenutnaPasiva" ref="B3:D10" totalsRowCount="1" totalsRowDxfId="19">
  <tableColumns count="3">
    <tableColumn id="1" xr3:uid="{00000000-0010-0000-0400-000001000000}" name="Trenutna pasiva" totalsRowLabel="Ukupna trenutna pasiva" dataDxfId="18" totalsRowDxfId="17"/>
    <tableColumn id="2" xr3:uid="{00000000-0010-0000-0400-000002000000}" name="Godina 1" totalsRowFunction="sum" dataDxfId="16" totalsRowDxfId="15"/>
    <tableColumn id="3" xr3:uid="{00000000-0010-0000-0400-000003000000}" name="Godina 2" totalsRowFunction="sum" dataDxfId="14" totalsRowDxfId="13"/>
  </tableColumns>
  <tableStyleInfo name="Poslovna tablica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ica_DugoročnaPasiva" displayName="Tablica_DugoročnaPasiva" ref="B12:D14" totalsRowCount="1" totalsRowDxfId="12">
  <tableColumns count="3">
    <tableColumn id="1" xr3:uid="{00000000-0010-0000-0500-000001000000}" name="Dugoročna pasiva" totalsRowLabel="Ukupna dugoročna pasiva" dataDxfId="11" totalsRowDxfId="10"/>
    <tableColumn id="2" xr3:uid="{00000000-0010-0000-0500-000002000000}" name="Godina 1" totalsRowFunction="sum" dataDxfId="9" totalsRowDxfId="8"/>
    <tableColumn id="3" xr3:uid="{00000000-0010-0000-0500-000003000000}" name="Godina 2" totalsRowFunction="sum" dataDxfId="7" totalsRowDxfId="6"/>
  </tableColumns>
  <tableStyleInfo name="Poslovna tablica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ablica_VlasničkiKapital" displayName="Tablica_VlasničkiKapital" ref="B16:D19" totalsRowCount="1">
  <tableColumns count="3">
    <tableColumn id="1" xr3:uid="{00000000-0010-0000-0600-000001000000}" name="Vlasnički kapital" totalsRowLabel="Ukupni vlasnički kapital" dataDxfId="5" totalsRowDxfId="4"/>
    <tableColumn id="2" xr3:uid="{00000000-0010-0000-0600-000002000000}" name="Godina 1" totalsRowFunction="sum" dataDxfId="3" totalsRowDxfId="2"/>
    <tableColumn id="3" xr3:uid="{00000000-0010-0000-0600-000003000000}" name="Godina 2" totalsRowFunction="sum" dataDxfId="1" totalsRowDxfId="0"/>
  </tableColumns>
  <tableStyleInfo name="Poslovna tablica" showFirstColumn="0" showLastColumn="0" showRowStripes="1" showColumnStripes="0"/>
</table>
</file>

<file path=xl/theme/theme1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7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4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Relationship Type="http://schemas.openxmlformats.org/officeDocument/2006/relationships/table" Target="/xl/tables/table45.xml" Id="rId5" /><Relationship Type="http://schemas.openxmlformats.org/officeDocument/2006/relationships/table" Target="/xl/tables/table36.xml" Id="rId4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5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Relationship Type="http://schemas.openxmlformats.org/officeDocument/2006/relationships/table" Target="/xl/tables/table72.xml" Id="rId5" /><Relationship Type="http://schemas.openxmlformats.org/officeDocument/2006/relationships/table" Target="/xl/tables/table63.xml" Id="rId4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1"/>
  <sheetViews>
    <sheetView showGridLines="0" tabSelected="1" zoomScaleNormal="10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4" width="21.6640625" style="1" customWidth="1"/>
    <col min="5" max="5" width="1.88671875" style="1" customWidth="1"/>
    <col min="6" max="16384" width="8.88671875" style="1"/>
  </cols>
  <sheetData>
    <row r="1" spans="2:5" ht="105.6" customHeight="1" x14ac:dyDescent="0.3">
      <c r="E1" s="1" t="s">
        <v>6</v>
      </c>
    </row>
    <row r="2" spans="2:5" ht="25.5" customHeight="1" x14ac:dyDescent="0.3">
      <c r="B2" s="2"/>
      <c r="C2" s="9" t="str">
        <f ca="1">YEAR(TODAY())-1 &amp; ". godina"</f>
        <v>2018. godina</v>
      </c>
      <c r="D2" s="9" t="str">
        <f ca="1">YEAR(TODAY()) &amp; ". godina"</f>
        <v>2019. godina</v>
      </c>
    </row>
    <row r="3" spans="2:5" ht="9" customHeight="1" x14ac:dyDescent="0.3"/>
    <row r="4" spans="2:5" ht="21" customHeight="1" x14ac:dyDescent="0.3">
      <c r="B4" s="12" t="s">
        <v>0</v>
      </c>
      <c r="C4" s="3" t="s">
        <v>4</v>
      </c>
      <c r="D4" s="4" t="s">
        <v>5</v>
      </c>
    </row>
    <row r="5" spans="2:5" ht="21" customHeight="1" x14ac:dyDescent="0.3">
      <c r="B5" s="5" t="s">
        <v>1</v>
      </c>
      <c r="C5" s="17">
        <f>Tablica_TrenutnaAktiva[[#Totals],[Godina 1]]+Tablica_FiksnaAktiva[[#Totals],[Godina 1]]+Tablica_OstalaAktiva[[#Totals],[Godina 1]]</f>
        <v>9545</v>
      </c>
      <c r="D5" s="17">
        <f>Tablica_TrenutnaAktiva[[#Totals],[Godina 2]]+Tablica_FiksnaAktiva[[#Totals],[Godina 2]]+Tablica_OstalaAktiva[[#Totals],[Godina 2]]</f>
        <v>12735</v>
      </c>
    </row>
    <row r="6" spans="2:5" ht="21" customHeight="1" x14ac:dyDescent="0.3">
      <c r="B6" s="8" t="s">
        <v>2</v>
      </c>
      <c r="C6" s="18">
        <f>Tablica_TrenutnaPasiva[[#Totals],[Godina 1]]+Tablica_DugoročnaPasiva[[#Totals],[Godina 1]]+Tablica_VlasničkiKapital[[#Totals],[Godina 1]]</f>
        <v>8540</v>
      </c>
      <c r="D6" s="18">
        <f>Tablica_TrenutnaPasiva[[#Totals],[Godina 2]]+Tablica_DugoročnaPasiva[[#Totals],[Godina 2]]+Tablica_VlasničkiKapital[[#Totals],[Godina 2]]</f>
        <v>6227</v>
      </c>
    </row>
    <row r="7" spans="2:5" ht="21" customHeight="1" x14ac:dyDescent="0.3">
      <c r="B7" s="7" t="s">
        <v>3</v>
      </c>
      <c r="C7" s="19">
        <f>C5-C6</f>
        <v>1005</v>
      </c>
      <c r="D7" s="19">
        <f>D5-D6</f>
        <v>6508</v>
      </c>
    </row>
    <row r="19" ht="12" customHeight="1" x14ac:dyDescent="0.3"/>
    <row r="31" ht="12" customHeight="1" x14ac:dyDescent="0.3"/>
  </sheetData>
  <dataValidations count="4">
    <dataValidation allowBlank="1" showInputMessage="1" showErrorMessage="1" promptTitle="Bilanca stanja" prompt="Unesite prethodnu godinu u ćeliju C2, a trenutnu godinu u ćeliju D2. _x000a__x000a_Unesite pojedinosti o aktivi te obvezama i vlasničkom kapitalu u sljedeće kartice. Sažetak bilance te grafikoni za godine u ovoj kartici automatski se ažuiriraju._x000a_" sqref="A1" xr:uid="{00000000-0002-0000-0000-000000000000}"/>
    <dataValidation allowBlank="1" showInputMessage="1" showErrorMessage="1" prompt="Unesite prethodnu godinu u ovu ćeliju" sqref="C2" xr:uid="{00000000-0002-0000-0000-000001000000}"/>
    <dataValidation allowBlank="1" showInputMessage="1" showErrorMessage="1" prompt="Unesite trenutnu godinu u ovu ćeliju" sqref="D2" xr:uid="{00000000-0002-0000-0000-000002000000}"/>
    <dataValidation allowBlank="1" showInputMessage="1" showErrorMessage="1" prompt="Ova se tablica automatski ažurira putem podataka iz kartica Aktiva te Obveze i vlasnički kapital." sqref="B4" xr:uid="{00000000-0002-0000-0000-000003000000}"/>
  </dataValidations>
  <printOptions horizontalCentered="1"/>
  <pageMargins left="0.7" right="0.7" top="0.75" bottom="0.5" header="0.3" footer="0.3"/>
  <pageSetup paperSize="9" orientation="portrait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1"/>
  <sheetViews>
    <sheetView showGridLines="0" showRowColHeaders="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9" width="1.88671875" style="1" customWidth="1"/>
    <col min="10" max="16384" width="8.88671875" style="1"/>
  </cols>
  <sheetData>
    <row r="1" spans="2:5" ht="45" customHeight="1" x14ac:dyDescent="0.4">
      <c r="B1" s="13"/>
      <c r="C1" s="14"/>
      <c r="D1" s="14"/>
      <c r="E1" s="1" t="s">
        <v>6</v>
      </c>
    </row>
    <row r="2" spans="2:5" ht="21" customHeight="1" x14ac:dyDescent="0.3">
      <c r="C2" s="11" t="str">
        <f ca="1">Prethodna_Godina</f>
        <v>2018. godina</v>
      </c>
      <c r="D2" s="11" t="str">
        <f ca="1">Trenutna_Godina</f>
        <v>2019. godina</v>
      </c>
    </row>
    <row r="3" spans="2:5" ht="21" customHeight="1" x14ac:dyDescent="0.3">
      <c r="B3" s="12" t="s">
        <v>7</v>
      </c>
      <c r="C3" s="3" t="s">
        <v>4</v>
      </c>
      <c r="D3" s="4" t="s">
        <v>5</v>
      </c>
    </row>
    <row r="4" spans="2:5" ht="21" customHeight="1" x14ac:dyDescent="0.3">
      <c r="B4" s="5" t="s">
        <v>8</v>
      </c>
      <c r="C4" s="17">
        <v>1000</v>
      </c>
      <c r="D4" s="17">
        <v>1700</v>
      </c>
    </row>
    <row r="5" spans="2:5" ht="21" customHeight="1" x14ac:dyDescent="0.3">
      <c r="B5" s="5" t="s">
        <v>9</v>
      </c>
      <c r="C5" s="17">
        <v>1500</v>
      </c>
      <c r="D5" s="17">
        <v>2550</v>
      </c>
    </row>
    <row r="6" spans="2:5" ht="21" customHeight="1" x14ac:dyDescent="0.3">
      <c r="B6" s="5" t="s">
        <v>10</v>
      </c>
      <c r="C6" s="17">
        <v>650</v>
      </c>
      <c r="D6" s="17">
        <v>1250</v>
      </c>
    </row>
    <row r="7" spans="2:5" ht="21" customHeight="1" x14ac:dyDescent="0.3">
      <c r="B7" s="5" t="s">
        <v>11</v>
      </c>
      <c r="C7" s="17">
        <v>150</v>
      </c>
      <c r="D7" s="17">
        <v>230</v>
      </c>
    </row>
    <row r="8" spans="2:5" ht="21" customHeight="1" x14ac:dyDescent="0.3">
      <c r="B8" s="5" t="s">
        <v>12</v>
      </c>
      <c r="C8" s="17">
        <v>1230</v>
      </c>
      <c r="D8" s="17">
        <v>950</v>
      </c>
    </row>
    <row r="9" spans="2:5" ht="21" customHeight="1" x14ac:dyDescent="0.3">
      <c r="B9" s="5" t="s">
        <v>13</v>
      </c>
      <c r="C9" s="17">
        <v>120</v>
      </c>
      <c r="D9" s="17">
        <v>120</v>
      </c>
    </row>
    <row r="10" spans="2:5" ht="21" customHeight="1" x14ac:dyDescent="0.3">
      <c r="B10" s="6" t="s">
        <v>14</v>
      </c>
      <c r="C10" s="20">
        <f>SUBTOTAL(109,Tablica_TrenutnaAktiva[Godina 1])</f>
        <v>4650</v>
      </c>
      <c r="D10" s="20">
        <f>SUBTOTAL(109,Tablica_TrenutnaAktiva[Godina 2])</f>
        <v>6800</v>
      </c>
    </row>
    <row r="12" spans="2:5" ht="21" customHeight="1" x14ac:dyDescent="0.3">
      <c r="B12" s="12" t="s">
        <v>15</v>
      </c>
      <c r="C12" s="3" t="s">
        <v>4</v>
      </c>
      <c r="D12" s="4" t="s">
        <v>5</v>
      </c>
    </row>
    <row r="13" spans="2:5" ht="21" customHeight="1" x14ac:dyDescent="0.3">
      <c r="B13" s="5" t="s">
        <v>16</v>
      </c>
      <c r="C13" s="17">
        <v>2500</v>
      </c>
      <c r="D13" s="17">
        <v>2500</v>
      </c>
    </row>
    <row r="14" spans="2:5" ht="21" customHeight="1" x14ac:dyDescent="0.3">
      <c r="B14" s="5" t="s">
        <v>17</v>
      </c>
      <c r="C14" s="17">
        <v>450</v>
      </c>
      <c r="D14" s="17">
        <v>350</v>
      </c>
    </row>
    <row r="15" spans="2:5" ht="21" customHeight="1" x14ac:dyDescent="0.3">
      <c r="B15" s="5" t="s">
        <v>18</v>
      </c>
      <c r="C15" s="17">
        <v>1250</v>
      </c>
      <c r="D15" s="17">
        <v>1600</v>
      </c>
    </row>
    <row r="16" spans="2:5" ht="21" customHeight="1" x14ac:dyDescent="0.3">
      <c r="B16" s="5" t="s">
        <v>19</v>
      </c>
      <c r="C16" s="17">
        <v>545</v>
      </c>
      <c r="D16" s="17">
        <v>1295</v>
      </c>
    </row>
    <row r="17" spans="2:4" ht="21" customHeight="1" x14ac:dyDescent="0.3">
      <c r="B17" s="7" t="s">
        <v>20</v>
      </c>
      <c r="C17" s="19">
        <f>SUBTOTAL(109,Tablica_FiksnaAktiva[Godina 1])</f>
        <v>4745</v>
      </c>
      <c r="D17" s="19">
        <f>SUBTOTAL(109,Tablica_FiksnaAktiva[Godina 2])</f>
        <v>5745</v>
      </c>
    </row>
    <row r="19" spans="2:4" ht="21" customHeight="1" x14ac:dyDescent="0.3">
      <c r="B19" s="12" t="s">
        <v>21</v>
      </c>
      <c r="C19" s="3" t="s">
        <v>4</v>
      </c>
      <c r="D19" s="4" t="s">
        <v>5</v>
      </c>
    </row>
    <row r="20" spans="2:4" ht="21" customHeight="1" x14ac:dyDescent="0.3">
      <c r="B20" s="5" t="s">
        <v>22</v>
      </c>
      <c r="C20" s="17">
        <v>150</v>
      </c>
      <c r="D20" s="17">
        <v>190</v>
      </c>
    </row>
    <row r="21" spans="2:4" ht="21" customHeight="1" x14ac:dyDescent="0.3">
      <c r="B21" s="7" t="s">
        <v>23</v>
      </c>
      <c r="C21" s="19">
        <f>SUBTOTAL(109,Tablica_OstalaAktiva[Godina 1])</f>
        <v>150</v>
      </c>
      <c r="D21" s="19">
        <f>SUBTOTAL(109,Tablica_OstalaAktiva[Godina 2])</f>
        <v>190</v>
      </c>
    </row>
  </sheetData>
  <dataValidations count="2">
    <dataValidation allowBlank="1" showInputMessage="1" showErrorMessage="1" prompt="Ova se ćelija automatski ažurira putem kartice Sažetak." sqref="C2:D2" xr:uid="{00000000-0002-0000-0100-000000000000}"/>
    <dataValidation allowBlank="1" showInputMessage="1" showErrorMessage="1" prompt="Unesite pojedinosti o Trenutnoj aktivi, Fiksnoj aktivi i Ostaloj aktivi u ovu karticu" sqref="A1" xr:uid="{00000000-0002-0000-0100-000001000000}"/>
  </dataValidations>
  <printOptions horizontalCentered="1"/>
  <pageMargins left="0.7" right="0.7" top="0.75" bottom="0.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9"/>
  <sheetViews>
    <sheetView showGridLines="0" showRowColHeaders="0" zoomScaleNormal="10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10" width="1.88671875" style="1" customWidth="1"/>
    <col min="11" max="16384" width="8.88671875" style="1"/>
  </cols>
  <sheetData>
    <row r="1" spans="2:5" ht="45" customHeight="1" x14ac:dyDescent="0.4">
      <c r="B1" s="15"/>
      <c r="C1" s="16"/>
      <c r="D1" s="16"/>
      <c r="E1" s="1" t="s">
        <v>6</v>
      </c>
    </row>
    <row r="2" spans="2:5" ht="21" customHeight="1" x14ac:dyDescent="0.3">
      <c r="C2" s="10" t="str">
        <f ca="1">Prethodna_Godina</f>
        <v>2018. godina</v>
      </c>
      <c r="D2" s="10" t="str">
        <f ca="1">Trenutna_Godina</f>
        <v>2019. godina</v>
      </c>
    </row>
    <row r="3" spans="2:5" ht="21" customHeight="1" x14ac:dyDescent="0.3">
      <c r="B3" s="12" t="s">
        <v>24</v>
      </c>
      <c r="C3" s="3" t="s">
        <v>4</v>
      </c>
      <c r="D3" s="4" t="s">
        <v>5</v>
      </c>
    </row>
    <row r="4" spans="2:5" ht="21" customHeight="1" x14ac:dyDescent="0.3">
      <c r="B4" s="5" t="s">
        <v>25</v>
      </c>
      <c r="C4" s="17">
        <v>180</v>
      </c>
      <c r="D4" s="17">
        <v>252</v>
      </c>
    </row>
    <row r="5" spans="2:5" ht="21" customHeight="1" x14ac:dyDescent="0.3">
      <c r="B5" s="5" t="s">
        <v>26</v>
      </c>
      <c r="C5" s="17">
        <v>250</v>
      </c>
      <c r="D5" s="17">
        <v>370</v>
      </c>
    </row>
    <row r="6" spans="2:5" ht="21" customHeight="1" x14ac:dyDescent="0.3">
      <c r="B6" s="5" t="s">
        <v>27</v>
      </c>
      <c r="C6" s="17">
        <v>240</v>
      </c>
      <c r="D6" s="17">
        <v>190</v>
      </c>
    </row>
    <row r="7" spans="2:5" ht="21" customHeight="1" x14ac:dyDescent="0.3">
      <c r="B7" s="5" t="s">
        <v>28</v>
      </c>
      <c r="C7" s="17">
        <v>120</v>
      </c>
      <c r="D7" s="17">
        <v>130</v>
      </c>
    </row>
    <row r="8" spans="2:5" ht="21" customHeight="1" x14ac:dyDescent="0.3">
      <c r="B8" s="5" t="s">
        <v>29</v>
      </c>
      <c r="C8" s="17">
        <v>0</v>
      </c>
      <c r="D8" s="17">
        <v>0</v>
      </c>
    </row>
    <row r="9" spans="2:5" ht="21" customHeight="1" x14ac:dyDescent="0.3">
      <c r="B9" s="5" t="s">
        <v>13</v>
      </c>
      <c r="C9" s="17">
        <v>250</v>
      </c>
      <c r="D9" s="17">
        <v>235</v>
      </c>
    </row>
    <row r="10" spans="2:5" ht="21" customHeight="1" x14ac:dyDescent="0.3">
      <c r="B10" s="7" t="s">
        <v>30</v>
      </c>
      <c r="C10" s="19">
        <f>SUBTOTAL(109,Tablica_TrenutnaPasiva[Godina 1])</f>
        <v>1040</v>
      </c>
      <c r="D10" s="19">
        <f>SUBTOTAL(109,Tablica_TrenutnaPasiva[Godina 2])</f>
        <v>1177</v>
      </c>
    </row>
    <row r="12" spans="2:5" ht="21" customHeight="1" x14ac:dyDescent="0.3">
      <c r="B12" s="12" t="s">
        <v>31</v>
      </c>
      <c r="C12" s="3" t="s">
        <v>4</v>
      </c>
      <c r="D12" s="4" t="s">
        <v>5</v>
      </c>
    </row>
    <row r="13" spans="2:5" ht="21" customHeight="1" x14ac:dyDescent="0.3">
      <c r="B13" s="5" t="s">
        <v>32</v>
      </c>
      <c r="C13" s="17">
        <v>1500</v>
      </c>
      <c r="D13" s="17">
        <v>1900</v>
      </c>
    </row>
    <row r="14" spans="2:5" ht="21" customHeight="1" x14ac:dyDescent="0.3">
      <c r="B14" s="7" t="s">
        <v>33</v>
      </c>
      <c r="C14" s="19">
        <f>SUBTOTAL(109,Tablica_DugoročnaPasiva[Godina 1])</f>
        <v>1500</v>
      </c>
      <c r="D14" s="19">
        <f>SUBTOTAL(109,Tablica_DugoročnaPasiva[Godina 2])</f>
        <v>1900</v>
      </c>
    </row>
    <row r="16" spans="2:5" ht="21" customHeight="1" x14ac:dyDescent="0.3">
      <c r="B16" s="12" t="s">
        <v>34</v>
      </c>
      <c r="C16" s="3" t="s">
        <v>4</v>
      </c>
      <c r="D16" s="4" t="s">
        <v>5</v>
      </c>
    </row>
    <row r="17" spans="2:4" ht="21" customHeight="1" x14ac:dyDescent="0.3">
      <c r="B17" s="5" t="s">
        <v>35</v>
      </c>
      <c r="C17" s="17">
        <v>5500</v>
      </c>
      <c r="D17" s="17">
        <v>2500</v>
      </c>
    </row>
    <row r="18" spans="2:4" ht="21" customHeight="1" x14ac:dyDescent="0.3">
      <c r="B18" s="5" t="s">
        <v>36</v>
      </c>
      <c r="C18" s="17">
        <v>500</v>
      </c>
      <c r="D18" s="17">
        <v>650</v>
      </c>
    </row>
    <row r="19" spans="2:4" ht="21" customHeight="1" x14ac:dyDescent="0.3">
      <c r="B19" s="7" t="s">
        <v>37</v>
      </c>
      <c r="C19" s="19">
        <f>SUBTOTAL(109,Tablica_VlasničkiKapital[Godina 1])</f>
        <v>6000</v>
      </c>
      <c r="D19" s="19">
        <f>SUBTOTAL(109,Tablica_VlasničkiKapital[Godina 2])</f>
        <v>3150</v>
      </c>
    </row>
  </sheetData>
  <dataValidations count="2">
    <dataValidation allowBlank="1" showInputMessage="1" showErrorMessage="1" prompt="Ova se ćelija automatski ažurira putem kartice Sažetak." sqref="C2:D2" xr:uid="{00000000-0002-0000-0200-000000000000}"/>
    <dataValidation allowBlank="1" showInputMessage="1" showErrorMessage="1" prompt="Unesite pojedinosti o Trenutnoj pasivi, Dugoročnoj pasivi i Vlasničkom kapitalu u ovu karticu" sqref="A1" xr:uid="{00000000-0002-0000-0200-000001000000}"/>
  </dataValidations>
  <printOptions horizontalCentered="1"/>
  <pageMargins left="0.7" right="0.7" top="0.75" bottom="0.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1.xml><?xml version="1.0" encoding="utf-8"?>
<ds:datastoreItem xmlns:ds="http://schemas.openxmlformats.org/officeDocument/2006/customXml" ds:itemID="{37A54519-C6C5-46DC-9915-93CBE519EC6A}">
  <ds:schemaRefs>
    <ds:schemaRef ds:uri="http://schemas.microsoft.com/sharepoint/v3/contenttype/forms"/>
  </ds:schemaRefs>
</ds:datastoreItem>
</file>

<file path=customXml/itemProps23.xml><?xml version="1.0" encoding="utf-8"?>
<ds:datastoreItem xmlns:ds="http://schemas.openxmlformats.org/officeDocument/2006/customXml" ds:itemID="{A448C893-941E-4E59-871D-C8899FD1A6B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2.xml><?xml version="1.0" encoding="utf-8"?>
<ds:datastoreItem xmlns:ds="http://schemas.openxmlformats.org/officeDocument/2006/customXml" ds:itemID="{ECF4DDB1-758E-4141-9C96-BD2A23C76E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TM44461500</ap:Template>
  <ap:DocSecurity>0</ap:DocSecurity>
  <ap:ScaleCrop>false</ap:ScaleCrop>
  <ap:HeadingPairs>
    <vt:vector baseType="variant" size="4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ap:HeadingPairs>
  <ap:TitlesOfParts>
    <vt:vector baseType="lpstr" size="5">
      <vt:lpstr>Sažetak</vt:lpstr>
      <vt:lpstr>Aktiva</vt:lpstr>
      <vt:lpstr>Obveze i vlasnički kapital</vt:lpstr>
      <vt:lpstr>Prethodna_Godina</vt:lpstr>
      <vt:lpstr>Trenutna_Godina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2018-08-24T15:21:48Z</dcterms:created>
  <dcterms:modified xsi:type="dcterms:W3CDTF">2019-07-12T08:34:26Z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