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Yang\Downloads\"/>
    </mc:Choice>
  </mc:AlternateContent>
  <xr:revisionPtr revIDLastSave="0" documentId="13_ncr:1_{8F6A67AE-31D2-42B9-B3EB-F62621DFF64A}" xr6:coauthVersionLast="36" xr6:coauthVersionMax="36" xr10:uidLastSave="{00000000-0000-0000-0000-000000000000}"/>
  <bookViews>
    <workbookView xWindow="0" yWindow="0" windowWidth="28800" windowHeight="13125" xr2:uid="{00000000-000D-0000-FFFF-FFFF00000000}"/>
  </bookViews>
  <sheets>
    <sheet name="Popis obveza projekta 1" sheetId="1" r:id="rId1"/>
    <sheet name="Postavke i izračuni" sheetId="2" r:id="rId2"/>
  </sheets>
  <definedNames>
    <definedName name="IstakniAktivnosti">'Popis obveza projekta 1'!$G$6</definedName>
    <definedName name="Područje_ispisa" localSheetId="0">Poništavanje_područja_ispisa</definedName>
    <definedName name="Poništavanje_područja_ispisa">OFFSET('Popis obveza projekta 1'!$A:$H,0,0,COUNTA('Popis obveza projekta 1'!$B:$B)+5)</definedName>
    <definedName name="PrveIstaknuteObveze">'Postavke i izračuni'!$E$5:$E$15</definedName>
    <definedName name="vrijHPočetak">'Postavke i izračuni'!$C$18</definedName>
    <definedName name="vrijHZavršetak">'Postavke i izračuni'!$C$19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5" i="2" l="1"/>
  <c r="E15" i="2"/>
  <c r="E6" i="1"/>
  <c r="C12" i="1"/>
  <c r="D17" i="2"/>
  <c r="C18" i="1" l="1"/>
  <c r="C16" i="1"/>
  <c r="C15" i="1"/>
  <c r="C14" i="1"/>
  <c r="C13" i="1"/>
  <c r="C17" i="1"/>
  <c r="C10" i="1"/>
  <c r="C11" i="1"/>
  <c r="C10" i="2"/>
  <c r="C9" i="2"/>
  <c r="D9" i="2" s="1"/>
  <c r="C8" i="2"/>
  <c r="C7" i="2"/>
  <c r="E11" i="2" l="1"/>
  <c r="C15" i="2" l="1"/>
  <c r="E10" i="2"/>
  <c r="C14" i="2"/>
  <c r="C13" i="2"/>
  <c r="C12" i="2"/>
  <c r="D7" i="2"/>
  <c r="E7" i="2" s="1"/>
  <c r="D10" i="2"/>
  <c r="E9" i="2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<sst xmlns="http://schemas.openxmlformats.org/spreadsheetml/2006/main" count="46" uniqueCount="42">
  <si>
    <t>% dovršenosti</t>
  </si>
  <si>
    <t>Aktivnost</t>
  </si>
  <si>
    <t>Napomene</t>
  </si>
  <si>
    <t>Proračun</t>
  </si>
  <si>
    <t>Planiranje</t>
  </si>
  <si>
    <t>Priprema</t>
  </si>
  <si>
    <t>Administracija</t>
  </si>
  <si>
    <t>Uručeno</t>
  </si>
  <si>
    <t>Daljnji rad</t>
  </si>
  <si>
    <t>Napredak</t>
  </si>
  <si>
    <t>Početak isticanja</t>
  </si>
  <si>
    <t>Završetak isticanja</t>
  </si>
  <si>
    <t>Zadatak A</t>
  </si>
  <si>
    <t>Zadatak B</t>
  </si>
  <si>
    <t>Zadatak C</t>
  </si>
  <si>
    <t>Zadatak D</t>
  </si>
  <si>
    <t>Započnite nakon dovršetka zadatka B</t>
  </si>
  <si>
    <t>Potrebno završiti do:</t>
  </si>
  <si>
    <t>Rok</t>
  </si>
  <si>
    <t>Krajnji rok</t>
  </si>
  <si>
    <t>Aktivnosti isticanja</t>
  </si>
  <si>
    <t>U tablice u nastavku spremaju se postavke i izračuni za padajući popis Aktivnosti isticanja. Bilo kakve promjene mogu za posljedicu imati pogreške ili gubitak funkcije.</t>
  </si>
  <si>
    <t>Ovaj tjedan</t>
  </si>
  <si>
    <t>Ovaj mjesec</t>
  </si>
  <si>
    <t>Prvo tromjesečje</t>
  </si>
  <si>
    <t>Ova godina</t>
  </si>
  <si>
    <t>Prošli tjedan</t>
  </si>
  <si>
    <t>Prošli mjesec</t>
  </si>
  <si>
    <t>Prošle tromjesečje</t>
  </si>
  <si>
    <t>Prošla godina</t>
  </si>
  <si>
    <t>Rok:</t>
  </si>
  <si>
    <t>Interval:</t>
  </si>
  <si>
    <t>Početak:</t>
  </si>
  <si>
    <t>Završetak:</t>
  </si>
  <si>
    <t>Bez isticanja</t>
  </si>
  <si>
    <t xml:space="preserve"> </t>
  </si>
  <si>
    <t>Projekt 1</t>
  </si>
  <si>
    <t>Popis obveza projekta</t>
  </si>
  <si>
    <t xml:space="preserve">     Ovaj tjedan [18 srp do 24srp.]</t>
  </si>
  <si>
    <t>Odabrano isticanje</t>
  </si>
  <si>
    <t>Postavke isticanja</t>
  </si>
  <si>
    <t>Marija Poljak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</si>
</sst>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F800]dddd\,\ mmmm\ dd\,\ yyyy"/>
    <numFmt numFmtId="165" formatCode="#,##0.00\ &quot;kn&quot;"/>
  </numFmts>
  <fonts count="10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left" vertical="center" indent="1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4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164" fontId="6" fillId="2" borderId="1" xfId="0" applyNumberFormat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4" fontId="6" fillId="4" borderId="1" xfId="0" applyNumberFormat="1" applyFont="1" applyFill="1" applyBorder="1" applyAlignment="1">
      <alignment horizontal="left" vertical="center" indent="1"/>
    </xf>
    <xf numFmtId="0" fontId="8" fillId="2" borderId="0" xfId="3" applyFont="1" applyFill="1"/>
    <xf numFmtId="0" fontId="3" fillId="2" borderId="0" xfId="0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4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165" fontId="0" fillId="2" borderId="0" xfId="1" applyNumberFormat="1" applyFont="1" applyFill="1" applyBorder="1" applyAlignment="1">
      <alignment horizontal="center" vertical="center"/>
    </xf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</cellXfs>
  <cellStyles count="5">
    <cellStyle name="Currency" xfId="1" builtinId="4"/>
    <cellStyle name="Heading 1" xfId="4" builtinId="16" customBuiltin="1"/>
    <cellStyle name="Normal" xfId="0" builtinId="0" customBuiltin="1"/>
    <cellStyle name="Percent" xfId="2" builtinId="5"/>
    <cellStyle name="Title" xfId="3" builtinId="15" customBuiltin="1"/>
  </cellStyles>
  <dxfs count="13"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numFmt numFmtId="165" formatCode="#,##0.00\ &quot;kn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66674</xdr:rowOff>
    </xdr:from>
    <xdr:to>
      <xdr:col>10</xdr:col>
      <xdr:colOff>276225</xdr:colOff>
      <xdr:row>12</xdr:row>
      <xdr:rowOff>114300</xdr:rowOff>
    </xdr:to>
    <xdr:sp macro="" textlink="">
      <xdr:nvSpPr>
        <xdr:cNvPr id="5" name="Savjet za filtriranje ili sortiranje" descr="Click the drop down arrows in the table header row to filter or sort your project information" title="Tip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86725" y="2076449"/>
          <a:ext cx="1571625" cy="1000126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accent1">
                  <a:lumMod val="50000"/>
                </a:schemeClr>
              </a:solidFill>
            </a:rPr>
            <a:t>SAVJET: </a:t>
          </a:r>
          <a:r>
            <a:rPr lang="en-US" sz="1000" b="0">
              <a:solidFill>
                <a:schemeClr val="accent1">
                  <a:lumMod val="50000"/>
                </a:schemeClr>
              </a:solidFill>
            </a:rPr>
            <a:t>kliknite padajuće strelice u retku zaglavlja tablice Da biste filtrirali ili sortirali informacije o projektu. 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PopisObveza" displayName="tblPopisObveza" ref="B9:G18">
  <autoFilter ref="B9:G18" xr:uid="{00000000-0009-0000-0100-000001000000}"/>
  <tableColumns count="6">
    <tableColumn id="2" xr3:uid="{00000000-0010-0000-0000-000002000000}" name="Aktivnost" totalsRowDxfId="6"/>
    <tableColumn id="7" xr3:uid="{00000000-0010-0000-0000-000007000000}" name="Krajnji rok" totalsRowDxfId="5"/>
    <tableColumn id="4" xr3:uid="{00000000-0010-0000-0000-000004000000}" name="Proračun" dataDxfId="4" totalsRowDxfId="3"/>
    <tableColumn id="1" xr3:uid="{00000000-0010-0000-0000-000001000000}" name="% dovršenosti" totalsRowDxfId="2"/>
    <tableColumn id="6" xr3:uid="{00000000-0010-0000-0000-000006000000}" name="Napredak" totalsRowDxfId="1">
      <calculatedColumnFormula>tblPopisObveza[[#This Row],[% dovršenosti]]</calculatedColumnFormula>
    </tableColumn>
    <tableColumn id="5" xr3:uid="{00000000-0010-0000-0000-000005000000}" name="Napomene" totalsRowDxfId="0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Popis obveza projekta" altTextSummary="Sprema informacije o projektu, kao što su aktivnost, krajnji rok, proračun, % dovršenosti, napredak i bilješke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H18"/>
  <sheetViews>
    <sheetView showGridLines="0" tabSelected="1" workbookViewId="0"/>
  </sheetViews>
  <sheetFormatPr defaultRowHeight="18.75" customHeight="1" x14ac:dyDescent="0.2"/>
  <cols>
    <col min="1" max="1" width="4" style="1" customWidth="1"/>
    <col min="2" max="2" width="20.42578125" style="1" customWidth="1"/>
    <col min="3" max="3" width="14.140625" style="1" customWidth="1"/>
    <col min="4" max="4" width="13.5703125" style="1" customWidth="1"/>
    <col min="5" max="5" width="18.140625" style="1" customWidth="1"/>
    <col min="6" max="6" width="15" style="1" customWidth="1"/>
    <col min="7" max="7" width="33.140625" style="1" customWidth="1"/>
    <col min="8" max="8" width="4" style="1" customWidth="1"/>
    <col min="9" max="16384" width="9.140625" style="1"/>
  </cols>
  <sheetData>
    <row r="1" spans="2:8" ht="18.75" customHeight="1" x14ac:dyDescent="0.2">
      <c r="H1" s="1" t="s">
        <v>35</v>
      </c>
    </row>
    <row r="2" spans="2:8" ht="4.5" customHeight="1" x14ac:dyDescent="0.2">
      <c r="B2" s="3"/>
      <c r="C2" s="3"/>
      <c r="D2" s="3"/>
      <c r="E2" s="3"/>
      <c r="F2" s="3"/>
      <c r="G2" s="3"/>
      <c r="H2" s="1" t="s">
        <v>35</v>
      </c>
    </row>
    <row r="3" spans="2:8" ht="35.25" customHeight="1" x14ac:dyDescent="0.45">
      <c r="B3" s="26" t="s">
        <v>37</v>
      </c>
    </row>
    <row r="5" spans="2:8" ht="18.75" customHeight="1" x14ac:dyDescent="0.2">
      <c r="B5" s="6" t="s">
        <v>17</v>
      </c>
      <c r="E5" s="6" t="s">
        <v>18</v>
      </c>
      <c r="G5" s="5" t="s">
        <v>20</v>
      </c>
    </row>
    <row r="6" spans="2:8" s="2" customFormat="1" ht="19.5" customHeight="1" x14ac:dyDescent="0.2">
      <c r="B6" s="29" t="s">
        <v>41</v>
      </c>
      <c r="C6" s="11"/>
      <c r="D6" s="12"/>
      <c r="E6" s="28">
        <f ca="1">TODAY()+95</f>
        <v>43695</v>
      </c>
      <c r="F6" s="11"/>
      <c r="G6" s="27" t="s">
        <v>38</v>
      </c>
    </row>
    <row r="8" spans="2:8" s="2" customFormat="1" ht="24" customHeight="1" x14ac:dyDescent="0.2">
      <c r="B8" s="38" t="s">
        <v>36</v>
      </c>
      <c r="C8" s="38"/>
      <c r="D8" s="1"/>
      <c r="E8" s="1"/>
      <c r="F8" s="1"/>
      <c r="G8" s="1"/>
    </row>
    <row r="9" spans="2:8" ht="18.75" customHeight="1" x14ac:dyDescent="0.2">
      <c r="B9" s="13" t="s">
        <v>1</v>
      </c>
      <c r="C9" s="13" t="s">
        <v>19</v>
      </c>
      <c r="D9" s="14" t="s">
        <v>3</v>
      </c>
      <c r="E9" s="14" t="s">
        <v>0</v>
      </c>
      <c r="F9" s="13" t="s">
        <v>9</v>
      </c>
      <c r="G9" s="13" t="s">
        <v>2</v>
      </c>
      <c r="H9" s="1" t="s">
        <v>35</v>
      </c>
    </row>
    <row r="10" spans="2:8" ht="18.75" customHeight="1" x14ac:dyDescent="0.2">
      <c r="B10" s="13" t="s">
        <v>4</v>
      </c>
      <c r="C10" s="15">
        <f t="shared" ref="C10" ca="1" si="0">TODAY()-90</f>
        <v>43510</v>
      </c>
      <c r="D10" s="37">
        <v>476</v>
      </c>
      <c r="E10" s="16">
        <v>0.25</v>
      </c>
      <c r="F10" s="16">
        <f>tblPopisObveza[[#This Row],[% dovršenosti]]</f>
        <v>0.25</v>
      </c>
      <c r="G10" s="13"/>
    </row>
    <row r="11" spans="2:8" ht="18.75" customHeight="1" x14ac:dyDescent="0.2">
      <c r="B11" s="13" t="s">
        <v>5</v>
      </c>
      <c r="C11" s="15">
        <f ca="1">TODAY()-2</f>
        <v>43598</v>
      </c>
      <c r="D11" s="37">
        <v>301</v>
      </c>
      <c r="E11" s="16">
        <v>0.1</v>
      </c>
      <c r="F11" s="16">
        <f>tblPopisObveza[[#This Row],[% dovršenosti]]</f>
        <v>0.1</v>
      </c>
      <c r="G11" s="13"/>
    </row>
    <row r="12" spans="2:8" ht="18.75" customHeight="1" x14ac:dyDescent="0.2">
      <c r="B12" s="13" t="s">
        <v>12</v>
      </c>
      <c r="C12" s="15">
        <f ca="1">TODAY()-7</f>
        <v>43593</v>
      </c>
      <c r="D12" s="37">
        <v>429</v>
      </c>
      <c r="E12" s="16">
        <v>0</v>
      </c>
      <c r="F12" s="16">
        <f>tblPopisObveza[[#This Row],[% dovršenosti]]</f>
        <v>0</v>
      </c>
      <c r="G12" s="13"/>
    </row>
    <row r="13" spans="2:8" ht="18.75" customHeight="1" x14ac:dyDescent="0.2">
      <c r="B13" s="13" t="s">
        <v>13</v>
      </c>
      <c r="C13" s="15">
        <f ca="1">TODAY()+20</f>
        <v>43620</v>
      </c>
      <c r="D13" s="37">
        <v>332</v>
      </c>
      <c r="E13" s="16">
        <v>0.7</v>
      </c>
      <c r="F13" s="16">
        <f>tblPopisObveza[[#This Row],[% dovršenosti]]</f>
        <v>0.7</v>
      </c>
      <c r="G13" s="13"/>
    </row>
    <row r="14" spans="2:8" ht="18.75" customHeight="1" x14ac:dyDescent="0.2">
      <c r="B14" s="13" t="s">
        <v>14</v>
      </c>
      <c r="C14" s="15">
        <f ca="1">TODAY()+40</f>
        <v>43640</v>
      </c>
      <c r="D14" s="37">
        <v>471</v>
      </c>
      <c r="E14" s="16">
        <v>0.1</v>
      </c>
      <c r="F14" s="16">
        <f>tblPopisObveza[[#This Row],[% dovršenosti]]</f>
        <v>0.1</v>
      </c>
      <c r="G14" s="13"/>
    </row>
    <row r="15" spans="2:8" ht="18.75" customHeight="1" x14ac:dyDescent="0.2">
      <c r="B15" s="13" t="s">
        <v>15</v>
      </c>
      <c r="C15" s="15">
        <f ca="1">TODAY()+45</f>
        <v>43645</v>
      </c>
      <c r="D15" s="37">
        <v>418</v>
      </c>
      <c r="E15" s="16">
        <v>1</v>
      </c>
      <c r="F15" s="16">
        <f>tblPopisObveza[[#This Row],[% dovršenosti]]</f>
        <v>1</v>
      </c>
      <c r="G15" s="13"/>
    </row>
    <row r="16" spans="2:8" ht="18.75" customHeight="1" x14ac:dyDescent="0.2">
      <c r="B16" s="13" t="s">
        <v>6</v>
      </c>
      <c r="C16" s="15">
        <f ca="1">TODAY()+55</f>
        <v>43655</v>
      </c>
      <c r="D16" s="37">
        <v>150</v>
      </c>
      <c r="E16" s="16">
        <v>0</v>
      </c>
      <c r="F16" s="16">
        <f>tblPopisObveza[[#This Row],[% dovršenosti]]</f>
        <v>0</v>
      </c>
      <c r="G16" s="13" t="s">
        <v>16</v>
      </c>
    </row>
    <row r="17" spans="2:7" ht="18.75" customHeight="1" x14ac:dyDescent="0.2">
      <c r="B17" s="13" t="s">
        <v>7</v>
      </c>
      <c r="C17" s="15">
        <f ca="1">TODAY()+70</f>
        <v>43670</v>
      </c>
      <c r="D17" s="37">
        <v>330</v>
      </c>
      <c r="E17" s="16">
        <v>0.25</v>
      </c>
      <c r="F17" s="16">
        <f>tblPopisObveza[[#This Row],[% dovršenosti]]</f>
        <v>0.25</v>
      </c>
      <c r="G17" s="13"/>
    </row>
    <row r="18" spans="2:7" ht="18.75" customHeight="1" x14ac:dyDescent="0.2">
      <c r="B18" s="13" t="s">
        <v>8</v>
      </c>
      <c r="C18" s="15">
        <f ca="1">TODAY()+90</f>
        <v>43690</v>
      </c>
      <c r="D18" s="37">
        <v>353</v>
      </c>
      <c r="E18" s="16">
        <v>0.5</v>
      </c>
      <c r="F18" s="16">
        <f>tblPopisObveza[[#This Row],[% dovršenosti]]</f>
        <v>0.5</v>
      </c>
      <c r="G18" s="13"/>
    </row>
  </sheetData>
  <mergeCells count="1">
    <mergeCell ref="B8:C8"/>
  </mergeCells>
  <conditionalFormatting sqref="B10:G18">
    <cfRule type="expression" dxfId="7" priority="13">
      <formula>($C10&gt;=vrijHPočetak)*($C10&lt;=vrijHZavršetak)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 xr:uid="{00000000-0002-0000-0000-000000000000}">
      <formula1>PrveIstaknuteObveze</formula1>
    </dataValidation>
    <dataValidation type="list" allowBlank="1" sqref="E10:E18" xr:uid="{00000000-0002-0000-0000-000001000000}">
      <formula1>"0%,10%,20%,25%,30%,35%,40%,45%,50%,55%,60%,65%,70%,75%,80%,85%,90%,95%,100%"</formula1>
    </dataValidation>
  </dataValidations>
  <pageMargins left="0.7" right="0.7" top="0.75" bottom="0.75" header="0.3" footer="0.3"/>
  <pageSetup scale="80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499984740745262"/>
    <pageSetUpPr autoPageBreaks="0" fitToPage="1"/>
  </sheetPr>
  <dimension ref="B2:J20"/>
  <sheetViews>
    <sheetView showGridLines="0" workbookViewId="0"/>
  </sheetViews>
  <sheetFormatPr defaultRowHeight="18.75" customHeight="1" x14ac:dyDescent="0.2"/>
  <cols>
    <col min="1" max="1" width="4" style="4" customWidth="1"/>
    <col min="2" max="2" width="21" style="4" customWidth="1"/>
    <col min="3" max="3" width="40" style="4" customWidth="1"/>
    <col min="4" max="4" width="32.28515625" style="4" customWidth="1"/>
    <col min="5" max="5" width="36.28515625" style="4" customWidth="1"/>
    <col min="6" max="16384" width="9.140625" style="4"/>
  </cols>
  <sheetData>
    <row r="2" spans="2:10" s="1" customFormat="1" ht="4.5" customHeight="1" x14ac:dyDescent="0.2">
      <c r="B2" s="3"/>
      <c r="C2" s="3"/>
      <c r="D2" s="3"/>
      <c r="E2" s="3"/>
      <c r="F2" s="1" t="s">
        <v>35</v>
      </c>
    </row>
    <row r="3" spans="2:10" ht="30" customHeight="1" x14ac:dyDescent="0.35">
      <c r="B3" s="8" t="s">
        <v>40</v>
      </c>
      <c r="C3" s="7"/>
      <c r="D3" s="7"/>
      <c r="E3" s="7"/>
    </row>
    <row r="4" spans="2:10" ht="37.5" customHeight="1" x14ac:dyDescent="0.2">
      <c r="B4" s="39" t="s">
        <v>21</v>
      </c>
      <c r="C4" s="39"/>
      <c r="D4" s="39"/>
      <c r="E4" s="39"/>
      <c r="J4" s="9"/>
    </row>
    <row r="5" spans="2:10" s="9" customFormat="1" ht="18.75" customHeight="1" x14ac:dyDescent="0.2">
      <c r="B5" s="17" t="s">
        <v>34</v>
      </c>
      <c r="C5" s="18"/>
      <c r="D5" s="18"/>
      <c r="E5" s="19" t="str">
        <f>B5</f>
        <v>Bez isticanja</v>
      </c>
    </row>
    <row r="6" spans="2:10" s="9" customFormat="1" ht="18.75" customHeight="1" x14ac:dyDescent="0.2">
      <c r="B6" s="30" t="s">
        <v>31</v>
      </c>
      <c r="C6" s="31" t="s">
        <v>32</v>
      </c>
      <c r="D6" s="32" t="s">
        <v>33</v>
      </c>
      <c r="E6" s="33" t="s">
        <v>30</v>
      </c>
    </row>
    <row r="7" spans="2:10" s="9" customFormat="1" ht="18.75" customHeight="1" x14ac:dyDescent="0.2">
      <c r="B7" s="17" t="s">
        <v>22</v>
      </c>
      <c r="C7" s="18">
        <f ca="1">TODAY()-WEEKDAY(TODAY(),2)+1</f>
        <v>43598</v>
      </c>
      <c r="D7" s="18">
        <f ca="1">C7+6</f>
        <v>43604</v>
      </c>
      <c r="E7" s="19" t="str">
        <f ca="1">B7&amp;" ["&amp;TEXT(C7,"d mmm")&amp;" - "&amp;TEXT(D7,"d mmm")&amp;"]"</f>
        <v>Ovaj tjedan [13 May - 19 May]</v>
      </c>
    </row>
    <row r="8" spans="2:10" s="9" customFormat="1" ht="18.75" customHeight="1" x14ac:dyDescent="0.2">
      <c r="B8" s="20" t="s">
        <v>23</v>
      </c>
      <c r="C8" s="22">
        <f ca="1">EOMONTH(TODAY(),-1)+1</f>
        <v>43586</v>
      </c>
      <c r="D8" s="22">
        <f ca="1">EDATE(C8,1)-1</f>
        <v>43616</v>
      </c>
      <c r="E8" s="21" t="str">
        <f ca="1">B8&amp;" ["&amp;TEXT(C8,"d")&amp;" - "&amp;TEXT(D8,"d, mmm")&amp;"]"</f>
        <v>Ovaj mjesec [1 - 31, May]</v>
      </c>
    </row>
    <row r="9" spans="2:10" s="9" customFormat="1" ht="18.75" customHeight="1" x14ac:dyDescent="0.2">
      <c r="B9" s="17" t="s">
        <v>24</v>
      </c>
      <c r="C9" s="18">
        <f ca="1">DATE(YEAR(TODAY()),INT(MONTH(TODAY())/3)+1,1)</f>
        <v>43497</v>
      </c>
      <c r="D9" s="18">
        <f ca="1">EDATE(C9,4)-1</f>
        <v>43616</v>
      </c>
      <c r="E9" s="19" t="str">
        <f ca="1">B9&amp;" ["&amp;TEXT(C9,"d mmm")&amp;" - "&amp;TEXT(D9,"d mmm")&amp;"]"</f>
        <v>Prvo tromjesečje [1 Feb - 31 May]</v>
      </c>
    </row>
    <row r="10" spans="2:10" s="9" customFormat="1" ht="18.75" customHeight="1" x14ac:dyDescent="0.2">
      <c r="B10" s="20" t="s">
        <v>25</v>
      </c>
      <c r="C10" s="22">
        <f ca="1">DATE(YEAR(TODAY()),1,1)</f>
        <v>43466</v>
      </c>
      <c r="D10" s="22">
        <f ca="1">EDATE(C10,12)-1</f>
        <v>43830</v>
      </c>
      <c r="E10" s="21" t="str">
        <f ca="1">B10&amp;" ["&amp;TEXT(C10,"yyyy")&amp;"]"</f>
        <v>Ova godina [2019]</v>
      </c>
    </row>
    <row r="11" spans="2:10" s="9" customFormat="1" ht="18.75" customHeight="1" x14ac:dyDescent="0.2">
      <c r="B11" s="34" t="s">
        <v>31</v>
      </c>
      <c r="C11" s="18"/>
      <c r="D11" s="18"/>
      <c r="E11" s="35" t="str">
        <f>B11</f>
        <v>Interval:</v>
      </c>
    </row>
    <row r="12" spans="2:10" s="9" customFormat="1" ht="18.75" customHeight="1" x14ac:dyDescent="0.2">
      <c r="B12" s="20" t="s">
        <v>26</v>
      </c>
      <c r="C12" s="22">
        <f ca="1">C7-7</f>
        <v>43591</v>
      </c>
      <c r="D12" s="22">
        <f ca="1">C12+6</f>
        <v>43597</v>
      </c>
      <c r="E12" s="21" t="str">
        <f ca="1">B12&amp;" ["&amp;TEXT(C12,"d mmm")&amp;" - "&amp;TEXT(D12,"d mmm")&amp;"]"</f>
        <v>Prošli tjedan [6 May - 12 May]</v>
      </c>
    </row>
    <row r="13" spans="2:10" s="9" customFormat="1" ht="18.75" customHeight="1" x14ac:dyDescent="0.2">
      <c r="B13" s="17" t="s">
        <v>27</v>
      </c>
      <c r="C13" s="18">
        <f ca="1">EDATE(C8,-1)</f>
        <v>43556</v>
      </c>
      <c r="D13" s="18">
        <f ca="1">EDATE(C13,1)-1</f>
        <v>43585</v>
      </c>
      <c r="E13" s="19" t="str">
        <f ca="1">B13&amp;" ["&amp;TEXT(C13,"d")&amp;" - "&amp;TEXT(D13,"d, mmm")&amp;"]"</f>
        <v>Prošli mjesec [1 - 30, Apr]</v>
      </c>
    </row>
    <row r="14" spans="2:10" s="9" customFormat="1" ht="18.75" customHeight="1" x14ac:dyDescent="0.2">
      <c r="B14" s="20" t="s">
        <v>28</v>
      </c>
      <c r="C14" s="22">
        <f ca="1">EDATE(C9,-3)</f>
        <v>43405</v>
      </c>
      <c r="D14" s="22">
        <f ca="1">EDATE(C14,3)-1</f>
        <v>43496</v>
      </c>
      <c r="E14" s="21" t="str">
        <f ca="1">B14&amp;" ["&amp;TEXT(C14,"d mmm")&amp;" - "&amp;TEXT(D14,"d mmm")&amp;"]"</f>
        <v>Prošle tromjesečje [1 Nov - 31 Jan]</v>
      </c>
    </row>
    <row r="15" spans="2:10" s="9" customFormat="1" ht="18.75" customHeight="1" x14ac:dyDescent="0.2">
      <c r="B15" s="17" t="s">
        <v>29</v>
      </c>
      <c r="C15" s="18">
        <f ca="1">EDATE(C10,-12)</f>
        <v>43101</v>
      </c>
      <c r="D15" s="18">
        <f ca="1">EDATE(C15,12)-1</f>
        <v>43465</v>
      </c>
      <c r="E15" s="19" t="str">
        <f>B15</f>
        <v>Prošla godina</v>
      </c>
    </row>
    <row r="16" spans="2:10" ht="18.75" customHeight="1" x14ac:dyDescent="0.2">
      <c r="B16" s="20"/>
      <c r="C16" s="22"/>
      <c r="D16" s="22"/>
      <c r="E16" s="21"/>
    </row>
    <row r="17" spans="2:5" ht="18.75" customHeight="1" x14ac:dyDescent="0.2">
      <c r="B17" s="36" t="s">
        <v>39</v>
      </c>
      <c r="C17" s="24" t="str">
        <f ca="1">IFERROR(MATCH(IstakniAktivnosti,PrveIstaknuteObveze,0),"")</f>
        <v/>
      </c>
      <c r="D17" s="24" t="str">
        <f>IstakniAktivnosti</f>
        <v xml:space="preserve">     Ovaj tjedan [18 srp do 24srp.]</v>
      </c>
      <c r="E17" s="24" t="b">
        <f ca="1">ISNUMBER(INDEX($C$6:$C$15,C17))</f>
        <v>0</v>
      </c>
    </row>
    <row r="18" spans="2:5" ht="18.75" customHeight="1" x14ac:dyDescent="0.2">
      <c r="B18" s="20" t="s">
        <v>10</v>
      </c>
      <c r="C18" s="22" t="str">
        <f ca="1">IFERROR(IF(C17=1,"",IF(E17,INDEX($C$6:$C$15,$C$17),"")),"")</f>
        <v/>
      </c>
      <c r="D18" s="21"/>
      <c r="E18" s="21"/>
    </row>
    <row r="19" spans="2:5" ht="18.75" customHeight="1" x14ac:dyDescent="0.2">
      <c r="B19" s="23" t="s">
        <v>11</v>
      </c>
      <c r="C19" s="25" t="str">
        <f ca="1">IFERROR(IF(C17=1,"",IF(E17,INDEX($D$6:$D$15,$C$17),"")),"")</f>
        <v/>
      </c>
      <c r="D19" s="24"/>
      <c r="E19" s="24"/>
    </row>
    <row r="20" spans="2:5" ht="18.75" customHeight="1" x14ac:dyDescent="0.2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scale="70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badc642-15f9-493b-af2e-800910d66b6f" xsi:nil="true"/>
    <AssetExpire xmlns="8badc642-15f9-493b-af2e-800910d66b6f">2029-01-01T08:00:00+00:00</AssetExpire>
    <CampaignTagsTaxHTField0 xmlns="8badc642-15f9-493b-af2e-800910d66b6f">
      <Terms xmlns="http://schemas.microsoft.com/office/infopath/2007/PartnerControls"/>
    </CampaignTagsTaxHTField0>
    <IntlLangReviewDate xmlns="8badc642-15f9-493b-af2e-800910d66b6f" xsi:nil="true"/>
    <TPFriendlyName xmlns="8badc642-15f9-493b-af2e-800910d66b6f" xsi:nil="true"/>
    <IntlLangReview xmlns="8badc642-15f9-493b-af2e-800910d66b6f">false</IntlLangReview>
    <LocLastLocAttemptVersionLookup xmlns="8badc642-15f9-493b-af2e-800910d66b6f">845884</LocLastLocAttemptVersionLookup>
    <PolicheckWords xmlns="8badc642-15f9-493b-af2e-800910d66b6f" xsi:nil="true"/>
    <SubmitterId xmlns="8badc642-15f9-493b-af2e-800910d66b6f" xsi:nil="true"/>
    <AcquiredFrom xmlns="8badc642-15f9-493b-af2e-800910d66b6f">Internal MS</AcquiredFrom>
    <EditorialStatus xmlns="8badc642-15f9-493b-af2e-800910d66b6f" xsi:nil="true"/>
    <Markets xmlns="8badc642-15f9-493b-af2e-800910d66b6f"/>
    <OriginAsset xmlns="8badc642-15f9-493b-af2e-800910d66b6f" xsi:nil="true"/>
    <AssetStart xmlns="8badc642-15f9-493b-af2e-800910d66b6f">2012-06-28T22:28:16+00:00</AssetStart>
    <FriendlyTitle xmlns="8badc642-15f9-493b-af2e-800910d66b6f" xsi:nil="true"/>
    <MarketSpecific xmlns="8badc642-15f9-493b-af2e-800910d66b6f">false</MarketSpecific>
    <TPNamespace xmlns="8badc642-15f9-493b-af2e-800910d66b6f" xsi:nil="true"/>
    <PublishStatusLookup xmlns="8badc642-15f9-493b-af2e-800910d66b6f">
      <Value>229468</Value>
    </PublishStatusLookup>
    <APAuthor xmlns="8badc642-15f9-493b-af2e-800910d66b6f">
      <UserInfo>
        <DisplayName/>
        <AccountId>2566</AccountId>
        <AccountType/>
      </UserInfo>
    </APAuthor>
    <TPCommandLine xmlns="8badc642-15f9-493b-af2e-800910d66b6f" xsi:nil="true"/>
    <IntlLangReviewer xmlns="8badc642-15f9-493b-af2e-800910d66b6f" xsi:nil="true"/>
    <OpenTemplate xmlns="8badc642-15f9-493b-af2e-800910d66b6f">true</OpenTemplate>
    <CSXSubmissionDate xmlns="8badc642-15f9-493b-af2e-800910d66b6f" xsi:nil="true"/>
    <TaxCatchAll xmlns="8badc642-15f9-493b-af2e-800910d66b6f"/>
    <Manager xmlns="8badc642-15f9-493b-af2e-800910d66b6f" xsi:nil="true"/>
    <NumericId xmlns="8badc642-15f9-493b-af2e-800910d66b6f" xsi:nil="true"/>
    <ParentAssetId xmlns="8badc642-15f9-493b-af2e-800910d66b6f" xsi:nil="true"/>
    <OriginalSourceMarket xmlns="8badc642-15f9-493b-af2e-800910d66b6f">english</OriginalSourceMarket>
    <ApprovalStatus xmlns="8badc642-15f9-493b-af2e-800910d66b6f">InProgress</ApprovalStatus>
    <TPComponent xmlns="8badc642-15f9-493b-af2e-800910d66b6f" xsi:nil="true"/>
    <EditorialTags xmlns="8badc642-15f9-493b-af2e-800910d66b6f" xsi:nil="true"/>
    <TPExecutable xmlns="8badc642-15f9-493b-af2e-800910d66b6f" xsi:nil="true"/>
    <TPLaunchHelpLink xmlns="8badc642-15f9-493b-af2e-800910d66b6f" xsi:nil="true"/>
    <LocComments xmlns="8badc642-15f9-493b-af2e-800910d66b6f" xsi:nil="true"/>
    <LocRecommendedHandoff xmlns="8badc642-15f9-493b-af2e-800910d66b6f" xsi:nil="true"/>
    <SourceTitle xmlns="8badc642-15f9-493b-af2e-800910d66b6f" xsi:nil="true"/>
    <CSXUpdate xmlns="8badc642-15f9-493b-af2e-800910d66b6f">false</CSXUpdate>
    <IntlLocPriority xmlns="8badc642-15f9-493b-af2e-800910d66b6f" xsi:nil="true"/>
    <UAProjectedTotalWords xmlns="8badc642-15f9-493b-af2e-800910d66b6f" xsi:nil="true"/>
    <AssetType xmlns="8badc642-15f9-493b-af2e-800910d66b6f" xsi:nil="true"/>
    <MachineTranslated xmlns="8badc642-15f9-493b-af2e-800910d66b6f">false</MachineTranslated>
    <OutputCachingOn xmlns="8badc642-15f9-493b-af2e-800910d66b6f">false</OutputCachingOn>
    <TemplateStatus xmlns="8badc642-15f9-493b-af2e-800910d66b6f">Complete</TemplateStatus>
    <IsSearchable xmlns="8badc642-15f9-493b-af2e-800910d66b6f">false</IsSearchable>
    <ContentItem xmlns="8badc642-15f9-493b-af2e-800910d66b6f" xsi:nil="true"/>
    <HandoffToMSDN xmlns="8badc642-15f9-493b-af2e-800910d66b6f" xsi:nil="true"/>
    <ShowIn xmlns="8badc642-15f9-493b-af2e-800910d66b6f">Show everywhere</ShowIn>
    <ThumbnailAssetId xmlns="8badc642-15f9-493b-af2e-800910d66b6f" xsi:nil="true"/>
    <UALocComments xmlns="8badc642-15f9-493b-af2e-800910d66b6f" xsi:nil="true"/>
    <UALocRecommendation xmlns="8badc642-15f9-493b-af2e-800910d66b6f">Localize</UALocRecommendation>
    <LastModifiedDateTime xmlns="8badc642-15f9-493b-af2e-800910d66b6f" xsi:nil="true"/>
    <LegacyData xmlns="8badc642-15f9-493b-af2e-800910d66b6f" xsi:nil="true"/>
    <LocManualTestRequired xmlns="8badc642-15f9-493b-af2e-800910d66b6f">false</LocManualTestRequired>
    <LocMarketGroupTiers2 xmlns="8badc642-15f9-493b-af2e-800910d66b6f" xsi:nil="true"/>
    <ClipArtFilename xmlns="8badc642-15f9-493b-af2e-800910d66b6f" xsi:nil="true"/>
    <TPApplication xmlns="8badc642-15f9-493b-af2e-800910d66b6f" xsi:nil="true"/>
    <CSXHash xmlns="8badc642-15f9-493b-af2e-800910d66b6f" xsi:nil="true"/>
    <DirectSourceMarket xmlns="8badc642-15f9-493b-af2e-800910d66b6f">english</DirectSourceMarket>
    <PrimaryImageGen xmlns="8badc642-15f9-493b-af2e-800910d66b6f">false</PrimaryImageGen>
    <PlannedPubDate xmlns="8badc642-15f9-493b-af2e-800910d66b6f" xsi:nil="true"/>
    <CSXSubmissionMarket xmlns="8badc642-15f9-493b-af2e-800910d66b6f" xsi:nil="true"/>
    <Downloads xmlns="8badc642-15f9-493b-af2e-800910d66b6f">0</Downloads>
    <ArtSampleDocs xmlns="8badc642-15f9-493b-af2e-800910d66b6f" xsi:nil="true"/>
    <TrustLevel xmlns="8badc642-15f9-493b-af2e-800910d66b6f">1 Microsoft Managed Content</TrustLevel>
    <BlockPublish xmlns="8badc642-15f9-493b-af2e-800910d66b6f">false</BlockPublish>
    <TPLaunchHelpLinkType xmlns="8badc642-15f9-493b-af2e-800910d66b6f">Template</TPLaunchHelpLinkType>
    <LocalizationTagsTaxHTField0 xmlns="8badc642-15f9-493b-af2e-800910d66b6f">
      <Terms xmlns="http://schemas.microsoft.com/office/infopath/2007/PartnerControls"/>
    </LocalizationTagsTaxHTField0>
    <BusinessGroup xmlns="8badc642-15f9-493b-af2e-800910d66b6f" xsi:nil="true"/>
    <Providers xmlns="8badc642-15f9-493b-af2e-800910d66b6f" xsi:nil="true"/>
    <TemplateTemplateType xmlns="8badc642-15f9-493b-af2e-800910d66b6f">Excel Spreadsheet Template</TemplateTemplateType>
    <TimesCloned xmlns="8badc642-15f9-493b-af2e-800910d66b6f" xsi:nil="true"/>
    <TPAppVersion xmlns="8badc642-15f9-493b-af2e-800910d66b6f" xsi:nil="true"/>
    <VoteCount xmlns="8badc642-15f9-493b-af2e-800910d66b6f" xsi:nil="true"/>
    <FeatureTagsTaxHTField0 xmlns="8badc642-15f9-493b-af2e-800910d66b6f">
      <Terms xmlns="http://schemas.microsoft.com/office/infopath/2007/PartnerControls"/>
    </FeatureTagsTaxHTField0>
    <Provider xmlns="8badc642-15f9-493b-af2e-800910d66b6f" xsi:nil="true"/>
    <UACurrentWords xmlns="8badc642-15f9-493b-af2e-800910d66b6f" xsi:nil="true"/>
    <AssetId xmlns="8badc642-15f9-493b-af2e-800910d66b6f">TP102929978</AssetId>
    <TPClientViewer xmlns="8badc642-15f9-493b-af2e-800910d66b6f" xsi:nil="true"/>
    <DSATActionTaken xmlns="8badc642-15f9-493b-af2e-800910d66b6f" xsi:nil="true"/>
    <APEditor xmlns="8badc642-15f9-493b-af2e-800910d66b6f">
      <UserInfo>
        <DisplayName/>
        <AccountId xsi:nil="true"/>
        <AccountType/>
      </UserInfo>
    </APEditor>
    <TPInstallLocation xmlns="8badc642-15f9-493b-af2e-800910d66b6f" xsi:nil="true"/>
    <OOCacheId xmlns="8badc642-15f9-493b-af2e-800910d66b6f" xsi:nil="true"/>
    <IsDeleted xmlns="8badc642-15f9-493b-af2e-800910d66b6f">false</IsDeleted>
    <PublishTargets xmlns="8badc642-15f9-493b-af2e-800910d66b6f">OfficeOnlineVNext</PublishTargets>
    <ApprovalLog xmlns="8badc642-15f9-493b-af2e-800910d66b6f" xsi:nil="true"/>
    <BugNumber xmlns="8badc642-15f9-493b-af2e-800910d66b6f" xsi:nil="true"/>
    <CrawlForDependencies xmlns="8badc642-15f9-493b-af2e-800910d66b6f">false</CrawlForDependencies>
    <InternalTagsTaxHTField0 xmlns="8badc642-15f9-493b-af2e-800910d66b6f">
      <Terms xmlns="http://schemas.microsoft.com/office/infopath/2007/PartnerControls"/>
    </InternalTagsTaxHTField0>
    <LastHandOff xmlns="8badc642-15f9-493b-af2e-800910d66b6f" xsi:nil="true"/>
    <Milestone xmlns="8badc642-15f9-493b-af2e-800910d66b6f" xsi:nil="true"/>
    <OriginalRelease xmlns="8badc642-15f9-493b-af2e-800910d66b6f">15</OriginalRelease>
    <RecommendationsModifier xmlns="8badc642-15f9-493b-af2e-800910d66b6f" xsi:nil="true"/>
    <ScenarioTagsTaxHTField0 xmlns="8badc642-15f9-493b-af2e-800910d66b6f">
      <Terms xmlns="http://schemas.microsoft.com/office/infopath/2007/PartnerControls"/>
    </ScenarioTagsTaxHTField0>
    <UANotes xmlns="8badc642-15f9-493b-af2e-800910d66b6f" xsi:nil="true"/>
  </documentManagement>
</p:properties>
</file>

<file path=customXml/itemProps1.xml><?xml version="1.0" encoding="utf-8"?>
<ds:datastoreItem xmlns:ds="http://schemas.openxmlformats.org/officeDocument/2006/customXml" ds:itemID="{247B26B9-B5C1-4F85-968D-DB87C1E6A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adc642-15f9-493b-af2e-800910d66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F9C745-E09A-4668-8378-93EF795323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14A3F8-E631-45ED-BAB0-F6B4C56D5460}">
  <ds:schemaRefs>
    <ds:schemaRef ds:uri="http://schemas.microsoft.com/office/2006/metadata/properties"/>
    <ds:schemaRef ds:uri="http://schemas.microsoft.com/office/infopath/2007/PartnerControls"/>
    <ds:schemaRef ds:uri="8badc642-15f9-493b-af2e-800910d66b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Popis obveza projekta 1</vt:lpstr>
      <vt:lpstr>Postavke i izračuni</vt:lpstr>
      <vt:lpstr>IstakniAktivnosti</vt:lpstr>
      <vt:lpstr>PrveIstaknuteObveze</vt:lpstr>
      <vt:lpstr>vrijHPočetak</vt:lpstr>
      <vt:lpstr>vrijHZavršetak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Ziv Yang</cp:lastModifiedBy>
  <dcterms:created xsi:type="dcterms:W3CDTF">2012-06-20T19:13:14Z</dcterms:created>
  <dcterms:modified xsi:type="dcterms:W3CDTF">2019-05-15T09:20:49Z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0x010100CE6EEBCA2A20434687F63529BC62C70C0400B49D3FDEBF6E5C4BBABD28DFF7A72F5A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