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ms-office.vbaProject"/>
  <Override PartName="/docProps/core.xml" ContentType="application/vnd.openxmlformats-package.core-properties+xml"/>
  <Override PartName="/xl/workbook.xml" ContentType="application/vnd.ms-excel.template.macroEnabled.main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drawings/drawing31.xml" ContentType="application/vnd.openxmlformats-officedocument.drawing+xml"/>
  <Override PartName="/xl/printerSettings/printerSettings31.bin" ContentType="application/vnd.openxmlformats-officedocument.spreadsheetml.printerSettings"/>
  <Override PartName="/xl/calcChain.xml" ContentType="application/vnd.openxmlformats-officedocument.spreadsheetml.calcChain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drawings/drawing22.xml" ContentType="application/vnd.openxmlformats-officedocument.drawing+xml"/>
  <Override PartName="/xl/printerSettings/printerSettings22.bin" ContentType="application/vnd.openxmlformats-officedocument.spreadsheetml.printerSettings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drawings/drawing13.xml" ContentType="application/vnd.openxmlformats-officedocument.drawing+xml"/>
  <Override PartName="/xl/printerSettings/printerSettings13.bin" ContentType="application/vnd.openxmlformats-officedocument.spreadsheetml.printerSettings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 codeName="{4D1C537B-E38A-612A-F078-A93A15B4B7F4}"/>
  <workbookPr codeName="ThisWorkbook"/>
  <mc:AlternateContent xmlns:mc="http://schemas.openxmlformats.org/markup-compatibility/2006">
    <mc:Choice Requires="x15">
      <x15ac:absPath xmlns:x15ac="http://schemas.microsoft.com/office/spreadsheetml/2010/11/ac" url="\\sh-cn-1\PubMed\Templates\20210701_Description_Update_for_SEO_Win32_WAC_Q1_B1\04_PreDTP_Done\hr-HR\"/>
    </mc:Choice>
  </mc:AlternateContent>
  <xr:revisionPtr revIDLastSave="0" documentId="13_ncr:1_{FFAAF586-5F87-4B21-926B-3105C88E59C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Popis zaliha" sheetId="2" r:id="rId1"/>
    <sheet name="Popis za odabir zaliha" sheetId="11" r:id="rId2"/>
    <sheet name="Traženje regala" sheetId="9" r:id="rId3"/>
  </sheets>
  <definedNames>
    <definedName name="BrojRegala">TraženjeRegala['# REGALA]</definedName>
    <definedName name="ColumnTitle1">PopisZaliha[[#Headers],[SKU]]</definedName>
    <definedName name="ColumnTitle2">PopisZaOdabirZaliha[[#Headers],[BROJ NARUDŽBE]]</definedName>
    <definedName name="NazivStupca1">PopisZaliha[[#Headers],[SKU]]</definedName>
    <definedName name="NazivStupca3">TraženjeRegala[[#Headers],['# REGALA]]</definedName>
    <definedName name="_xlnm.Print_Titles" localSheetId="1">'Popis za odabir zaliha'!$4:$4</definedName>
    <definedName name="_xlnm.Print_Titles" localSheetId="0">'Popis zaliha'!$4:$4</definedName>
    <definedName name="_xlnm.Print_Titles" localSheetId="2">'Traženje regala'!$4:$4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" i="11" l="1"/>
  <c r="H8" i="11"/>
  <c r="H7" i="11"/>
  <c r="H6" i="11"/>
  <c r="H5" i="11"/>
  <c r="G9" i="11"/>
  <c r="G8" i="11"/>
  <c r="G7" i="11"/>
  <c r="G6" i="11"/>
  <c r="G5" i="11"/>
  <c r="F9" i="11"/>
  <c r="F8" i="11"/>
  <c r="F7" i="11"/>
  <c r="F6" i="11"/>
  <c r="F5" i="11"/>
  <c r="E9" i="11"/>
  <c r="E8" i="11"/>
  <c r="E7" i="11"/>
  <c r="E6" i="11"/>
  <c r="E5" i="11"/>
  <c r="K15" i="2" l="1"/>
  <c r="K14" i="2"/>
  <c r="K12" i="2"/>
  <c r="K11" i="2"/>
  <c r="K10" i="2"/>
  <c r="K9" i="2"/>
  <c r="K8" i="2"/>
  <c r="K7" i="2"/>
  <c r="K6" i="2"/>
  <c r="K5" i="2"/>
  <c r="K13" i="2"/>
  <c r="J15" i="2" l="1"/>
  <c r="E15" i="2"/>
  <c r="J14" i="2"/>
  <c r="E14" i="2"/>
  <c r="I8" i="11" s="1"/>
  <c r="J13" i="2"/>
  <c r="E13" i="2"/>
  <c r="J12" i="2"/>
  <c r="E12" i="2"/>
  <c r="J11" i="2"/>
  <c r="E11" i="2"/>
  <c r="I7" i="11" s="1"/>
  <c r="J10" i="2"/>
  <c r="E10" i="2"/>
  <c r="J9" i="2"/>
  <c r="E9" i="2"/>
  <c r="J8" i="2"/>
  <c r="E8" i="2"/>
  <c r="I6" i="11" s="1"/>
  <c r="J7" i="2"/>
  <c r="E7" i="2"/>
  <c r="I9" i="11" s="1"/>
  <c r="J6" i="2"/>
  <c r="E6" i="2"/>
  <c r="J5" i="2"/>
  <c r="E5" i="2"/>
  <c r="I5" i="11" s="1"/>
  <c r="C3" i="2"/>
  <c r="D3" i="2"/>
  <c r="B3" i="2" l="1"/>
</calcChain>
</file>

<file path=xl/sharedStrings.xml><?xml version="1.0" encoding="utf-8"?>
<sst xmlns="http://schemas.openxmlformats.org/spreadsheetml/2006/main" count="109" uniqueCount="65">
  <si>
    <t>POPIS ZALIHA</t>
  </si>
  <si>
    <t>UKUPNA VRIJEDNOST ZALIHA:</t>
  </si>
  <si>
    <t>SKU</t>
  </si>
  <si>
    <t>SP7875</t>
  </si>
  <si>
    <t>TR87680</t>
  </si>
  <si>
    <t>MK676554</t>
  </si>
  <si>
    <t>YE98767</t>
  </si>
  <si>
    <t>XR23423</t>
  </si>
  <si>
    <t>PW98762</t>
  </si>
  <si>
    <t>BM87684</t>
  </si>
  <si>
    <t>BH67655</t>
  </si>
  <si>
    <t>WT98768</t>
  </si>
  <si>
    <t>TS3456</t>
  </si>
  <si>
    <t>WDG123</t>
  </si>
  <si>
    <t>STAVKE ZALIHA:</t>
  </si>
  <si>
    <t>OPIS</t>
  </si>
  <si>
    <t>Stavka 1</t>
  </si>
  <si>
    <t>Stavka 2</t>
  </si>
  <si>
    <t>Artikl 3</t>
  </si>
  <si>
    <t>Artikl 4</t>
  </si>
  <si>
    <t>Stavka 5</t>
  </si>
  <si>
    <t>Stavka 6</t>
  </si>
  <si>
    <t>Stavka 7</t>
  </si>
  <si>
    <t>Stavka 8</t>
  </si>
  <si>
    <t>Stavka 9</t>
  </si>
  <si>
    <t>Stavka 10</t>
  </si>
  <si>
    <t>Stavka 11</t>
  </si>
  <si>
    <t>BROJ REGALA:</t>
  </si>
  <si>
    <t># REGALA</t>
  </si>
  <si>
    <t>T345</t>
  </si>
  <si>
    <t>T5789</t>
  </si>
  <si>
    <t>T9876</t>
  </si>
  <si>
    <t>T098</t>
  </si>
  <si>
    <t>T349</t>
  </si>
  <si>
    <t>T9875</t>
  </si>
  <si>
    <t>POPIS ZA ODABIR ZALIHA</t>
  </si>
  <si>
    <t>MJESTO</t>
  </si>
  <si>
    <t>TRAŽENJE REGALA</t>
  </si>
  <si>
    <t>JEDINICA</t>
  </si>
  <si>
    <t>Svaki</t>
  </si>
  <si>
    <t>Kutija (10 kom.)</t>
  </si>
  <si>
    <t>Pakiranje (5 kom.)</t>
  </si>
  <si>
    <t>KOLIČINA</t>
  </si>
  <si>
    <t>PONOVNA NARUDŽBA KOLIČINE</t>
  </si>
  <si>
    <t>TROŠKOVI</t>
  </si>
  <si>
    <t>PONOVNA NARUDŽBA</t>
  </si>
  <si>
    <t>BROJ NARUDŽBE</t>
  </si>
  <si>
    <t>TP001-1</t>
  </si>
  <si>
    <t>KOLIČINA ZA ODABIR</t>
  </si>
  <si>
    <t>DOSTUPNA KOLIČINA</t>
  </si>
  <si>
    <t>OPIS STAVKE</t>
  </si>
  <si>
    <t>Veliki regal</t>
  </si>
  <si>
    <t>Mali regal</t>
  </si>
  <si>
    <t>Srednji regal</t>
  </si>
  <si>
    <t>Redak 2, mjesto 1</t>
  </si>
  <si>
    <t>Redak 1, mjesto 1</t>
  </si>
  <si>
    <t>Redak 3, mjesto 2</t>
  </si>
  <si>
    <t>Redak 3, mjesto 1</t>
  </si>
  <si>
    <t>Redak 1, mjesto 2</t>
  </si>
  <si>
    <t>Redak 4, mjesto 5</t>
  </si>
  <si>
    <t>Redak 2, mjesto 2</t>
  </si>
  <si>
    <t>ŠIRINA</t>
  </si>
  <si>
    <t>VISINA</t>
  </si>
  <si>
    <t>DULJINA</t>
  </si>
  <si>
    <t>VRIJEDNOST ZALIHA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</si>
</sst>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87" formatCode="#,##0.00\ &quot;kn&quot;;\-#,##0.00\ &quot;kn&quot;"/>
    <numFmt numFmtId="190" formatCode="#,##0.00\ &quot;kn&quot;"/>
    <numFmt numFmtId="191" formatCode="&quot;Ponovna narudžba&quot;;&quot;&quot;;&quot;&quot;"/>
  </numFmts>
  <fonts count="12" x14ac:knownFonts="1">
    <font>
      <sz val="11"/>
      <color theme="3" tint="0.14993743705557422"/>
      <name val="Franklin Gothic Medium"/>
      <family val="2"/>
      <scheme val="minor"/>
    </font>
    <font>
      <i/>
      <sz val="10"/>
      <color theme="1"/>
      <name val="Franklin Gothic Medium"/>
      <family val="2"/>
      <scheme val="minor"/>
    </font>
    <font>
      <b/>
      <sz val="26"/>
      <color theme="3" tint="0.14996795556505021"/>
      <name val="Franklin Gothic Medium"/>
      <family val="2"/>
      <scheme val="major"/>
    </font>
    <font>
      <sz val="11"/>
      <color theme="3"/>
      <name val="Franklin Gothic Medium"/>
      <family val="2"/>
      <scheme val="major"/>
    </font>
    <font>
      <b/>
      <sz val="11"/>
      <color theme="1"/>
      <name val="Franklin Gothic Medium"/>
      <family val="2"/>
      <scheme val="minor"/>
    </font>
    <font>
      <sz val="11"/>
      <color theme="3"/>
      <name val="Franklin Gothic Medium"/>
      <family val="2"/>
      <scheme val="minor"/>
    </font>
    <font>
      <sz val="16"/>
      <color theme="4" tint="-0.499984740745262"/>
      <name val="Franklin Gothic Medium"/>
      <family val="2"/>
      <scheme val="major"/>
    </font>
    <font>
      <sz val="11"/>
      <color theme="3" tint="0.14993743705557422"/>
      <name val="Franklin Gothic Medium"/>
      <family val="2"/>
      <scheme val="minor"/>
    </font>
    <font>
      <sz val="11"/>
      <color theme="0"/>
      <name val="Franklin Gothic Medium"/>
      <family val="2"/>
      <scheme val="minor"/>
    </font>
    <font>
      <sz val="11"/>
      <color theme="0"/>
      <name val="Franklin Gothic Medium"/>
      <family val="2"/>
      <scheme val="major"/>
    </font>
    <font>
      <sz val="11"/>
      <color theme="4" tint="-0.499984740745262"/>
      <name val="Franklin Gothic Medium"/>
      <family val="2"/>
      <scheme val="minor"/>
    </font>
    <font>
      <sz val="11"/>
      <color theme="3" tint="0.14990691854609822"/>
      <name val="Franklin Gothic Medium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</borders>
  <cellStyleXfs count="16">
    <xf numFmtId="0" fontId="0" fillId="0" borderId="0">
      <alignment vertical="center"/>
    </xf>
    <xf numFmtId="0" fontId="2" fillId="0" borderId="1" applyNumberFormat="0" applyFill="0" applyAlignment="0" applyProtection="0"/>
    <xf numFmtId="0" fontId="9" fillId="2" borderId="0" applyNumberFormat="0" applyProtection="0">
      <alignment horizontal="left" vertical="center" indent="1"/>
    </xf>
    <xf numFmtId="0" fontId="3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5" fillId="0" borderId="0" applyNumberFormat="0" applyFill="0" applyBorder="0" applyAlignment="0" applyProtection="0"/>
    <xf numFmtId="0" fontId="4" fillId="0" borderId="2" applyNumberFormat="0" applyFill="0" applyAlignment="0" applyProtection="0"/>
    <xf numFmtId="191" fontId="11" fillId="0" borderId="0">
      <alignment horizontal="center" vertical="center"/>
    </xf>
    <xf numFmtId="0" fontId="8" fillId="2" borderId="0" applyNumberFormat="0" applyProtection="0">
      <alignment horizontal="right" indent="1"/>
    </xf>
    <xf numFmtId="0" fontId="10" fillId="0" borderId="0" applyNumberFormat="0" applyProtection="0">
      <alignment horizontal="center"/>
    </xf>
    <xf numFmtId="0" fontId="10" fillId="0" borderId="0" applyNumberFormat="0" applyProtection="0">
      <alignment horizontal="center"/>
    </xf>
    <xf numFmtId="0" fontId="6" fillId="0" borderId="0" applyNumberFormat="0" applyFill="0" applyBorder="0" applyProtection="0">
      <alignment horizontal="left" vertical="top"/>
    </xf>
    <xf numFmtId="0" fontId="7" fillId="0" borderId="0">
      <alignment horizontal="left" vertical="center" wrapText="1" indent="1"/>
    </xf>
    <xf numFmtId="1" fontId="7" fillId="0" borderId="0">
      <alignment horizontal="center" vertical="center"/>
    </xf>
    <xf numFmtId="187" fontId="7" fillId="0" borderId="0">
      <alignment horizontal="right" vertical="center"/>
    </xf>
    <xf numFmtId="0" fontId="8" fillId="0" borderId="0" applyNumberFormat="0" applyFill="0" applyBorder="0">
      <alignment horizontal="center"/>
    </xf>
  </cellStyleXfs>
  <cellXfs count="19">
    <xf numFmtId="0" fontId="0" fillId="0" borderId="0" xfId="0">
      <alignment vertical="center"/>
    </xf>
    <xf numFmtId="0" fontId="2" fillId="0" borderId="1" xfId="1" applyAlignment="1">
      <alignment vertical="center"/>
    </xf>
    <xf numFmtId="0" fontId="3" fillId="0" borderId="0" xfId="3"/>
    <xf numFmtId="0" fontId="2" fillId="0" borderId="1" xfId="1"/>
    <xf numFmtId="0" fontId="3" fillId="0" borderId="0" xfId="3" applyAlignment="1"/>
    <xf numFmtId="0" fontId="2" fillId="0" borderId="1" xfId="1" applyAlignment="1"/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center"/>
    </xf>
    <xf numFmtId="0" fontId="9" fillId="2" borderId="0" xfId="2">
      <alignment horizontal="left" vertical="center" indent="1"/>
    </xf>
    <xf numFmtId="0" fontId="1" fillId="0" borderId="0" xfId="0" applyFont="1" applyAlignment="1">
      <alignment vertical="center"/>
    </xf>
    <xf numFmtId="0" fontId="6" fillId="0" borderId="0" xfId="11">
      <alignment horizontal="left" vertical="top"/>
    </xf>
    <xf numFmtId="0" fontId="7" fillId="0" borderId="0" xfId="12">
      <alignment horizontal="left" vertical="center" wrapText="1" indent="1"/>
    </xf>
    <xf numFmtId="0" fontId="0" fillId="0" borderId="0" xfId="12" applyFont="1">
      <alignment horizontal="left" vertical="center" wrapText="1" indent="1"/>
    </xf>
    <xf numFmtId="0" fontId="8" fillId="0" borderId="0" xfId="15">
      <alignment horizontal="center"/>
    </xf>
    <xf numFmtId="190" fontId="6" fillId="0" borderId="0" xfId="11" applyNumberFormat="1">
      <alignment horizontal="left" vertical="top"/>
    </xf>
    <xf numFmtId="1" fontId="7" fillId="0" borderId="0" xfId="13" applyNumberFormat="1">
      <alignment horizontal="center" vertical="center"/>
    </xf>
    <xf numFmtId="187" fontId="7" fillId="0" borderId="0" xfId="14" applyNumberFormat="1">
      <alignment horizontal="right" vertical="center"/>
    </xf>
    <xf numFmtId="191" fontId="11" fillId="0" borderId="0" xfId="7" applyNumberFormat="1">
      <alignment horizontal="center" vertical="center"/>
    </xf>
    <xf numFmtId="0" fontId="0" fillId="0" borderId="0" xfId="0" applyNumberFormat="1">
      <alignment vertical="center"/>
    </xf>
  </cellXfs>
  <cellStyles count="16">
    <cellStyle name="Followed Hyperlink" xfId="10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9" builtinId="8" customBuiltin="1"/>
    <cellStyle name="Linked Cell" xfId="8" builtinId="24" customBuiltin="1"/>
    <cellStyle name="Normal" xfId="0" builtinId="0" customBuiltin="1"/>
    <cellStyle name="Označi stupac" xfId="7" xr:uid="{00000000-0005-0000-0000-000000000000}"/>
    <cellStyle name="Pojedinosti tablice, centrirano" xfId="13" xr:uid="{00000000-0005-0000-0000-000009000000}"/>
    <cellStyle name="Pojedinosti tablice, poravnato udesno" xfId="14" xr:uid="{00000000-0005-0000-0000-00000B000000}"/>
    <cellStyle name="Pojedinosti tablice, poravnato ulijevo" xfId="12" xr:uid="{00000000-0005-0000-0000-00000A000000}"/>
    <cellStyle name="Title" xfId="1" builtinId="15" customBuiltin="1"/>
    <cellStyle name="Total" xfId="6" builtinId="25" customBuiltin="1"/>
    <cellStyle name="Ukupan zbroj" xfId="11" xr:uid="{00000000-0005-0000-0000-00000E000000}"/>
    <cellStyle name="zHide tekst veze za navigaciju" xfId="15" xr:uid="{00000000-0005-0000-0000-00000F000000}"/>
  </cellStyles>
  <dxfs count="27">
    <dxf>
      <numFmt numFmtId="1" formatCode="0"/>
    </dxf>
    <dxf>
      <numFmt numFmtId="1" formatCode="0"/>
    </dxf>
    <dxf>
      <numFmt numFmtId="1" formatCode="0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14993743705557422"/>
        <name val="Franklin Gothic Medium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14993743705557422"/>
        <name val="Franklin Gothic Medium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14993743705557422"/>
        <name val="Franklin Gothic Medium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14993743705557422"/>
        <name val="Franklin Gothic Medium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14993743705557422"/>
        <name val="Franklin Gothic Medium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14993743705557422"/>
        <name val="Franklin Gothic Medium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14993743705557422"/>
        <name val="Franklin Gothic Medium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14993743705557422"/>
        <name val="Franklin Gothic Medium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color rgb="FFFF0000"/>
      </font>
    </dxf>
    <dxf>
      <numFmt numFmtId="191" formatCode="&quot;Ponovna narudžba&quot;;&quot;&quot;;&quot;&quot;"/>
    </dxf>
    <dxf>
      <numFmt numFmtId="187" formatCode="#,##0.00\ &quot;kn&quot;;\-#,##0.00\ &quot;kn&quot;"/>
    </dxf>
    <dxf>
      <numFmt numFmtId="187" formatCode="#,##0.00\ &quot;kn&quot;;\-#,##0.00\ &quot;kn&quot;"/>
    </dxf>
    <dxf>
      <numFmt numFmtId="1" formatCode="0"/>
    </dxf>
    <dxf>
      <numFmt numFmtId="1" formatCode="0"/>
    </dxf>
    <dxf>
      <alignment vertical="center" textRotation="0" wrapText="0" indent="0" justifyLastLine="0" shrinkToFit="0" readingOrder="0"/>
    </dxf>
    <dxf>
      <font>
        <b/>
        <i val="0"/>
      </font>
    </dxf>
    <dxf>
      <fill>
        <patternFill>
          <bgColor theme="5" tint="0.59996337778862885"/>
        </patternFill>
      </fill>
    </dxf>
    <dxf>
      <fill>
        <patternFill>
          <bgColor theme="2" tint="-4.9989318521683403E-2"/>
        </patternFill>
      </fill>
    </dxf>
    <dxf>
      <fill>
        <patternFill>
          <bgColor theme="0"/>
        </patternFill>
      </fill>
    </dxf>
    <dxf>
      <font>
        <b val="0"/>
        <i val="0"/>
        <color theme="0"/>
      </font>
      <fill>
        <patternFill patternType="solid">
          <fgColor theme="4" tint="-0.499984740745262"/>
          <bgColor theme="4" tint="-0.499984740745262"/>
        </patternFill>
      </fill>
    </dxf>
    <dxf>
      <border>
        <vertical style="thick">
          <color theme="0"/>
        </vertical>
      </border>
    </dxf>
  </dxfs>
  <tableStyles count="1" defaultPivotStyle="PivotStyleMedium2">
    <tableStyle name="Zalihe u skladištu" pivot="0" count="4" xr9:uid="{00000000-0011-0000-FFFF-FFFF00000000}">
      <tableStyleElement type="wholeTable" dxfId="26"/>
      <tableStyleElement type="headerRow" dxfId="25"/>
      <tableStyleElement type="lastColumn" dxfId="24"/>
      <tableStyleElement type="secondRowStripe" dxfId="2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microsoft.com/office/2006/relationships/vbaProject" Target="/xl/vbaProject.bin" Id="rId8" /><Relationship Type="http://schemas.openxmlformats.org/officeDocument/2006/relationships/worksheet" Target="/xl/worksheets/sheet31.xml" Id="rId3" /><Relationship Type="http://schemas.openxmlformats.org/officeDocument/2006/relationships/calcChain" Target="/xl/calcChain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haredStrings" Target="/xl/sharedStrings.xml" Id="rId6" /><Relationship Type="http://schemas.openxmlformats.org/officeDocument/2006/relationships/styles" Target="/xl/styles.xml" Id="rId5" /><Relationship Type="http://schemas.openxmlformats.org/officeDocument/2006/relationships/theme" Target="/xl/theme/theme11.xml" Id="rId4" /></Relationships>
</file>

<file path=xl/drawings/_rels/drawing13.xml.rels>&#65279;<?xml version="1.0" encoding="utf-8"?><Relationships xmlns="http://schemas.openxmlformats.org/package/2006/relationships"><Relationship Type="http://schemas.openxmlformats.org/officeDocument/2006/relationships/hyperlink" Target="#'Tra&#382;enje regala'!A1" TargetMode="External" Id="rId2" /><Relationship Type="http://schemas.openxmlformats.org/officeDocument/2006/relationships/hyperlink" Target="#'Popis za odabir zaliha'!A1" TargetMode="External" Id="rId1" /></Relationships>
</file>

<file path=xl/drawings/_rels/drawing22.xml.rels>&#65279;<?xml version="1.0" encoding="utf-8"?><Relationships xmlns="http://schemas.openxmlformats.org/package/2006/relationships"><Relationship Type="http://schemas.openxmlformats.org/officeDocument/2006/relationships/hyperlink" Target="#'Popis zaliha'!A1" TargetMode="External" Id="rId1" /></Relationships>
</file>

<file path=xl/drawings/_rels/drawing31.xml.rels>&#65279;<?xml version="1.0" encoding="utf-8"?><Relationships xmlns="http://schemas.openxmlformats.org/package/2006/relationships"><Relationship Type="http://schemas.openxmlformats.org/officeDocument/2006/relationships/hyperlink" Target="#'Popis zaliha'!A1" TargetMode="External" Id="rId1" /></Relationships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3429</xdr:colOff>
      <xdr:row>1</xdr:row>
      <xdr:rowOff>57149</xdr:rowOff>
    </xdr:from>
    <xdr:to>
      <xdr:col>4</xdr:col>
      <xdr:colOff>1911429</xdr:colOff>
      <xdr:row>1</xdr:row>
      <xdr:rowOff>285749</xdr:rowOff>
    </xdr:to>
    <xdr:sp macro="" textlink="">
      <xdr:nvSpPr>
        <xdr:cNvPr id="11" name="Popis inventara" descr="Oblik navigacije radi prikaza radnog lista Popis za odabir zaliha">
          <a:hlinkClick xmlns:r="http://schemas.openxmlformats.org/officeDocument/2006/relationships" r:id="rId1" tooltip="Odaberite radi prikaza radnog lista Popis za odabir zaliha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5766054" y="742949"/>
          <a:ext cx="1908000" cy="228600"/>
        </a:xfrm>
        <a:prstGeom prst="homePlate">
          <a:avLst/>
        </a:prstGeom>
        <a:solidFill>
          <a:schemeClr val="accent1">
            <a:lumMod val="50000"/>
          </a:schemeClr>
        </a:solidFill>
        <a:effectLst/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 rtl="0"/>
          <a:r>
            <a:rPr lang="hr-HR" sz="1100">
              <a:solidFill>
                <a:schemeClr val="lt1"/>
              </a:solidFill>
              <a:latin typeface="+mn-lt"/>
              <a:ea typeface="+mn-ea"/>
              <a:cs typeface="+mn-cs"/>
            </a:rPr>
            <a:t>POPIS ZA ODABIR ZALIHA</a:t>
          </a:r>
          <a:endParaRPr lang="hr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 editAs="oneCell">
    <xdr:from>
      <xdr:col>5</xdr:col>
      <xdr:colOff>51054</xdr:colOff>
      <xdr:row>1</xdr:row>
      <xdr:rowOff>57149</xdr:rowOff>
    </xdr:from>
    <xdr:to>
      <xdr:col>6</xdr:col>
      <xdr:colOff>92154</xdr:colOff>
      <xdr:row>1</xdr:row>
      <xdr:rowOff>285749</xdr:rowOff>
    </xdr:to>
    <xdr:sp macro="" textlink="">
      <xdr:nvSpPr>
        <xdr:cNvPr id="12" name="Popis inventara" descr="Oblik navigacije radi prikaza radnog lista Traženje regala">
          <a:hlinkClick xmlns:r="http://schemas.openxmlformats.org/officeDocument/2006/relationships" r:id="rId2" tooltip="Odaberite radi dodavanja ili izmjene informacija za Traženje regala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7623429" y="742949"/>
          <a:ext cx="1908000" cy="228600"/>
        </a:xfrm>
        <a:prstGeom prst="homePlate">
          <a:avLst/>
        </a:prstGeom>
        <a:solidFill>
          <a:schemeClr val="accent1">
            <a:lumMod val="50000"/>
          </a:schemeClr>
        </a:solidFill>
        <a:effectLst/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 rtl="0"/>
          <a:r>
            <a:rPr lang="hr" sz="1100">
              <a:solidFill>
                <a:schemeClr val="lt1"/>
              </a:solidFill>
              <a:latin typeface="+mn-lt"/>
              <a:ea typeface="+mn-ea"/>
              <a:cs typeface="+mn-cs"/>
            </a:rPr>
            <a:t>TRAŽENJE</a:t>
          </a:r>
          <a:r>
            <a:rPr lang="hr" sz="1100" baseline="0">
              <a:solidFill>
                <a:schemeClr val="lt1"/>
              </a:solidFill>
              <a:latin typeface="+mn-lt"/>
              <a:ea typeface="+mn-ea"/>
              <a:cs typeface="+mn-cs"/>
            </a:rPr>
            <a:t> REGALA</a:t>
          </a:r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76199</xdr:colOff>
      <xdr:row>1</xdr:row>
      <xdr:rowOff>66675</xdr:rowOff>
    </xdr:from>
    <xdr:to>
      <xdr:col>3</xdr:col>
      <xdr:colOff>117299</xdr:colOff>
      <xdr:row>1</xdr:row>
      <xdr:rowOff>295275</xdr:rowOff>
    </xdr:to>
    <xdr:sp macro="" textlink="">
      <xdr:nvSpPr>
        <xdr:cNvPr id="3" name="Popis inventara" descr="Odaberite da biste prikazali Popis zaliha">
          <a:hlinkClick xmlns:r="http://schemas.openxmlformats.org/officeDocument/2006/relationships" r:id="rId1" tooltip="Kliknite da biste prikazali Popis zaliha u skladištu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flipH="1">
          <a:off x="2019299" y="752475"/>
          <a:ext cx="1908000" cy="228600"/>
        </a:xfrm>
        <a:prstGeom prst="homePlate">
          <a:avLst/>
        </a:prstGeom>
        <a:solidFill>
          <a:schemeClr val="accent1">
            <a:lumMod val="50000"/>
          </a:schemeClr>
        </a:solidFill>
        <a:effectLst/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 rtl="0"/>
          <a:r>
            <a:rPr lang="hr" sz="1100">
              <a:solidFill>
                <a:schemeClr val="lt1"/>
              </a:solidFill>
              <a:latin typeface="+mn-lt"/>
              <a:ea typeface="+mn-ea"/>
              <a:cs typeface="+mn-cs"/>
            </a:rPr>
            <a:t>POPIS</a:t>
          </a:r>
          <a:r>
            <a:rPr lang="hr" sz="1000">
              <a:solidFill>
                <a:schemeClr val="lt1"/>
              </a:solidFill>
              <a:latin typeface="+mn-lt"/>
              <a:ea typeface="+mn-ea"/>
              <a:cs typeface="+mn-cs"/>
            </a:rPr>
            <a:t> </a:t>
          </a:r>
          <a:r>
            <a:rPr lang="hr" sz="1100">
              <a:solidFill>
                <a:schemeClr val="lt1"/>
              </a:solidFill>
              <a:latin typeface="+mn-lt"/>
              <a:ea typeface="+mn-ea"/>
              <a:cs typeface="+mn-cs"/>
            </a:rPr>
            <a:t> ZALIHA</a:t>
          </a:r>
        </a:p>
      </xdr:txBody>
    </xdr:sp>
    <xdr:clientData fPrintsWithSheet="0"/>
  </xdr:twoCellAnchor>
  <xdr:twoCellAnchor editAs="oneCell">
    <xdr:from>
      <xdr:col>1</xdr:col>
      <xdr:colOff>28574</xdr:colOff>
      <xdr:row>1</xdr:row>
      <xdr:rowOff>76200</xdr:rowOff>
    </xdr:from>
    <xdr:to>
      <xdr:col>1</xdr:col>
      <xdr:colOff>1936574</xdr:colOff>
      <xdr:row>1</xdr:row>
      <xdr:rowOff>304800</xdr:rowOff>
    </xdr:to>
    <xdr:sp macro="[0]!ClearPickList" textlink="">
      <xdr:nvSpPr>
        <xdr:cNvPr id="5" name="Popis inventara" descr="Odaberite da biste očistili popis za odabir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flipH="1">
          <a:off x="190499" y="762000"/>
          <a:ext cx="1908000" cy="228600"/>
        </a:xfrm>
        <a:prstGeom prst="homePlate">
          <a:avLst/>
        </a:prstGeom>
        <a:solidFill>
          <a:schemeClr val="accent1">
            <a:lumMod val="50000"/>
          </a:schemeClr>
        </a:solidFill>
        <a:effectLst/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 rtl="0"/>
          <a:r>
            <a:rPr lang="hr" sz="1100">
              <a:solidFill>
                <a:schemeClr val="lt1"/>
              </a:solidFill>
              <a:latin typeface="+mn-lt"/>
              <a:ea typeface="+mn-ea"/>
              <a:cs typeface="+mn-cs"/>
            </a:rPr>
            <a:t>OČISTI</a:t>
          </a:r>
          <a:r>
            <a:rPr lang="hr" sz="1000">
              <a:solidFill>
                <a:schemeClr val="lt1"/>
              </a:solidFill>
              <a:latin typeface="+mn-lt"/>
              <a:ea typeface="+mn-ea"/>
              <a:cs typeface="+mn-cs"/>
            </a:rPr>
            <a:t> </a:t>
          </a:r>
          <a:r>
            <a:rPr lang="hr" sz="1100">
              <a:solidFill>
                <a:schemeClr val="lt1"/>
              </a:solidFill>
              <a:latin typeface="+mn-lt"/>
              <a:ea typeface="+mn-ea"/>
              <a:cs typeface="+mn-cs"/>
            </a:rPr>
            <a:t> </a:t>
          </a:r>
          <a:r>
            <a:rPr lang="hr" sz="1100" baseline="0">
              <a:solidFill>
                <a:schemeClr val="lt1"/>
              </a:solidFill>
              <a:latin typeface="+mn-lt"/>
              <a:ea typeface="+mn-ea"/>
              <a:cs typeface="+mn-cs"/>
            </a:rPr>
            <a:t>POPIS Z</a:t>
          </a:r>
          <a:r>
            <a:rPr lang="hr" sz="1000" baseline="0">
              <a:solidFill>
                <a:schemeClr val="lt1"/>
              </a:solidFill>
              <a:latin typeface="+mn-lt"/>
              <a:ea typeface="+mn-ea"/>
              <a:cs typeface="+mn-cs"/>
            </a:rPr>
            <a:t> </a:t>
          </a:r>
          <a:r>
            <a:rPr lang="hr" sz="1100" baseline="0">
              <a:solidFill>
                <a:schemeClr val="lt1"/>
              </a:solidFill>
              <a:latin typeface="+mn-lt"/>
              <a:ea typeface="+mn-ea"/>
              <a:cs typeface="+mn-cs"/>
            </a:rPr>
            <a:t>A ODABIR</a:t>
          </a:r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66675</xdr:rowOff>
    </xdr:from>
    <xdr:to>
      <xdr:col>1</xdr:col>
      <xdr:colOff>1936575</xdr:colOff>
      <xdr:row>1</xdr:row>
      <xdr:rowOff>295275</xdr:rowOff>
    </xdr:to>
    <xdr:sp macro="" textlink="">
      <xdr:nvSpPr>
        <xdr:cNvPr id="2" name="Popis inventara" descr="Odaberite da biste prikazali Popis zaliha">
          <a:hlinkClick xmlns:r="http://schemas.openxmlformats.org/officeDocument/2006/relationships" r:id="rId1" tooltip="Odaberite da biste prikazali Popis zaliha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 flipH="1">
          <a:off x="190500" y="752475"/>
          <a:ext cx="1908000" cy="228600"/>
        </a:xfrm>
        <a:prstGeom prst="homePlate">
          <a:avLst/>
        </a:prstGeom>
        <a:solidFill>
          <a:schemeClr val="accent1">
            <a:lumMod val="50000"/>
          </a:schemeClr>
        </a:solidFill>
        <a:effectLst/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 rtl="0"/>
          <a:r>
            <a:rPr lang="hr" sz="1100">
              <a:solidFill>
                <a:schemeClr val="lt1"/>
              </a:solidFill>
              <a:latin typeface="+mn-lt"/>
              <a:ea typeface="+mn-ea"/>
              <a:cs typeface="+mn-cs"/>
            </a:rPr>
            <a:t>POPIS</a:t>
          </a:r>
          <a:r>
            <a:rPr lang="hr" sz="1000">
              <a:solidFill>
                <a:schemeClr val="lt1"/>
              </a:solidFill>
              <a:latin typeface="+mn-lt"/>
              <a:ea typeface="+mn-ea"/>
              <a:cs typeface="+mn-cs"/>
            </a:rPr>
            <a:t> </a:t>
          </a:r>
          <a:r>
            <a:rPr lang="hr" sz="1100">
              <a:solidFill>
                <a:schemeClr val="lt1"/>
              </a:solidFill>
              <a:latin typeface="+mn-lt"/>
              <a:ea typeface="+mn-ea"/>
              <a:cs typeface="+mn-cs"/>
            </a:rPr>
            <a:t> ZALIHA</a:t>
          </a:r>
        </a:p>
      </xdr:txBody>
    </xdr:sp>
    <xdr:clientData fPrintsWithSheet="0"/>
  </xdr:twoCellAnchor>
</xdr:wsDr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opisZaliha" displayName="PopisZaliha" ref="B4:K15" totalsRowDxfId="20">
  <autoFilter ref="B4:K15" xr:uid="{00000000-0009-0000-0100-000001000000}"/>
  <sortState xmlns:xlrd2="http://schemas.microsoft.com/office/spreadsheetml/2017/richdata2" ref="B3:F12">
    <sortCondition ref="C2:C12"/>
  </sortState>
  <tableColumns count="10">
    <tableColumn id="1" xr3:uid="{00000000-0010-0000-0000-000001000000}" name="SKU" totalsRowLabel="Zbroj" dataCellStyle="Pojedinosti tablice, poravnato ulijevo"/>
    <tableColumn id="2" xr3:uid="{00000000-0010-0000-0000-000002000000}" name="OPIS" dataCellStyle="Pojedinosti tablice, poravnato ulijevo"/>
    <tableColumn id="3" xr3:uid="{00000000-0010-0000-0000-000003000000}" name="# REGALA" dataCellStyle="Pojedinosti tablice, poravnato ulijevo"/>
    <tableColumn id="4" xr3:uid="{00000000-0010-0000-0000-000004000000}" name="MJESTO" dataCellStyle="Pojedinosti tablice, poravnato ulijevo">
      <calculatedColumnFormula>IFERROR(VLOOKUP(PopisZaliha[[#This Row],['# REGALA]],TraženjeRegala[],3,FALSE),"")</calculatedColumnFormula>
    </tableColumn>
    <tableColumn id="5" xr3:uid="{00000000-0010-0000-0000-000005000000}" name="JEDINICA" dataCellStyle="Pojedinosti tablice, poravnato ulijevo"/>
    <tableColumn id="6" xr3:uid="{00000000-0010-0000-0000-000006000000}" name="KOLIČINA" dataDxfId="19" dataCellStyle="Pojedinosti tablice, centrirano"/>
    <tableColumn id="8" xr3:uid="{00000000-0010-0000-0000-000008000000}" name="PONOVNA NARUDŽBA KOLIČINE" dataDxfId="18" dataCellStyle="Pojedinosti tablice, centrirano"/>
    <tableColumn id="7" xr3:uid="{00000000-0010-0000-0000-000007000000}" name="TROŠKOVI" dataDxfId="17" dataCellStyle="Pojedinosti tablice, poravnato udesno"/>
    <tableColumn id="10" xr3:uid="{00000000-0010-0000-0000-00000A000000}" name="VRIJEDNOST ZALIHA" dataDxfId="16" dataCellStyle="Pojedinosti tablice, poravnato udesno">
      <calculatedColumnFormula>PopisZaliha[[#This Row],[KOLIČINA]]*PopisZaliha[[#This Row],[TROŠKOVI]]</calculatedColumnFormula>
    </tableColumn>
    <tableColumn id="9" xr3:uid="{00000000-0010-0000-0000-000009000000}" name="PONOVNA NARUDŽBA" dataDxfId="15" dataCellStyle="Označi stupac">
      <calculatedColumnFormula>IFERROR(IF(PopisZaliha[[#This Row],[KOLIČINA]]&lt;=PopisZaliha[[#This Row],[PONOVNA NARUDŽBA KOLIČINE]],1,0),0)</calculatedColumnFormula>
    </tableColumn>
  </tableColumns>
  <tableStyleInfo name="Zalihe u skladištu" showFirstColumn="0" showLastColumn="0" showRowStripes="1" showColumnStripes="0"/>
  <extLst>
    <ext xmlns:x14="http://schemas.microsoft.com/office/spreadsheetml/2009/9/main" uri="{504A1905-F514-4f6f-8877-14C23A59335A}">
      <x14:table altTextSummary="Popis stavki zaliha i pojedinosti, kao što su SKU, opis, broj regala, mjesto, jedinica, količina, količina za ponovno naručivanje, troškovi, vrijednost zaliha i status ponovne narudžbe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PopisZaOdabirZaliha" displayName="PopisZaOdabirZaliha" ref="B4:I9">
  <autoFilter ref="B4:I9" xr:uid="{00000000-0009-0000-0100-000004000000}"/>
  <sortState xmlns:xlrd2="http://schemas.microsoft.com/office/spreadsheetml/2017/richdata2" ref="B3:I7">
    <sortCondition ref="I2:I7"/>
  </sortState>
  <tableColumns count="8">
    <tableColumn id="9" xr3:uid="{00000000-0010-0000-0100-000009000000}" name="BROJ NARUDŽBE" totalsRowLabel="Zbroj" totalsRowDxfId="13" dataCellStyle="Pojedinosti tablice, poravnato ulijevo"/>
    <tableColumn id="1" xr3:uid="{00000000-0010-0000-0100-000001000000}" name="SKU" totalsRowDxfId="12" dataCellStyle="Pojedinosti tablice, poravnato ulijevo"/>
    <tableColumn id="6" xr3:uid="{00000000-0010-0000-0100-000006000000}" name="KOLIČINA ZA ODABIR" dataDxfId="11" totalsRowDxfId="10" dataCellStyle="Pojedinosti tablice, centrirano"/>
    <tableColumn id="7" xr3:uid="{00000000-0010-0000-0100-000007000000}" name="DOSTUPNA KOLIČINA" dataDxfId="9" totalsRowDxfId="8" dataCellStyle="Pojedinosti tablice, centrirano">
      <calculatedColumnFormula>IFERROR(VLOOKUP(PopisZaOdabirZaliha[[#This Row],[SKU]],PopisZaliha[],6,FALSE),"")</calculatedColumnFormula>
    </tableColumn>
    <tableColumn id="2" xr3:uid="{00000000-0010-0000-0100-000002000000}" name="OPIS STAVKE" totalsRowDxfId="7" dataCellStyle="Pojedinosti tablice, poravnato ulijevo">
      <calculatedColumnFormula>IFERROR(VLOOKUP(PopisZaOdabirZaliha[[#This Row],[SKU]],PopisZaliha[],2,FALSE),"")</calculatedColumnFormula>
    </tableColumn>
    <tableColumn id="8" xr3:uid="{00000000-0010-0000-0100-000008000000}" name="JEDINICA" totalsRowDxfId="6" dataCellStyle="Pojedinosti tablice, poravnato ulijevo">
      <calculatedColumnFormula>IFERROR(VLOOKUP(PopisZaOdabirZaliha[[#This Row],[SKU]],PopisZaliha[],5,FALSE),"")</calculatedColumnFormula>
    </tableColumn>
    <tableColumn id="3" xr3:uid="{00000000-0010-0000-0100-000003000000}" name="# REGALA" totalsRowDxfId="5" dataCellStyle="Pojedinosti tablice, poravnato ulijevo">
      <calculatedColumnFormula>IFERROR(VLOOKUP(PopisZaOdabirZaliha[[#This Row],[SKU]],PopisZaliha[],3,FALSE),"")</calculatedColumnFormula>
    </tableColumn>
    <tableColumn id="4" xr3:uid="{00000000-0010-0000-0100-000004000000}" name="MJESTO" totalsRowFunction="count" totalsRowDxfId="4" dataCellStyle="Pojedinosti tablice, poravnato ulijevo">
      <calculatedColumnFormula>IFERROR(VLOOKUP(PopisZaOdabirZaliha[[#This Row],[SKU]],PopisZaliha[],4,FALSE),"")</calculatedColumnFormula>
    </tableColumn>
  </tableColumns>
  <tableStyleInfo name="Zalihe u skladištu" showFirstColumn="0" showLastColumn="0" showRowStripes="1" showColumnStripes="0"/>
  <extLst>
    <ext xmlns:x14="http://schemas.microsoft.com/office/spreadsheetml/2009/9/main" uri="{504A1905-F514-4f6f-8877-14C23A59335A}">
      <x14:table altTextSummary="Stavke zaliha za ispunjavanje narudžbe s pojedinostima za svaku stavku, kao što su broj narudžbe, SKU, količina za odabir, dostupna količina, opis stavke, jedinica, broj regala i mjesto. Da biste očistili popis, odaberite mogućnosti u ćeliji B2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raženjeRegala" displayName="TraženjeRegala" ref="B4:G11">
  <autoFilter ref="B4:G11" xr:uid="{00000000-0009-0000-0100-000003000000}"/>
  <tableColumns count="6">
    <tableColumn id="1" xr3:uid="{00000000-0010-0000-0200-000001000000}" name="# REGALA" totalsRowLabel="Zbroj" dataCellStyle="Pojedinosti tablice, poravnato ulijevo"/>
    <tableColumn id="2" xr3:uid="{00000000-0010-0000-0200-000002000000}" name="OPIS" dataCellStyle="Pojedinosti tablice, poravnato ulijevo"/>
    <tableColumn id="6" xr3:uid="{00000000-0010-0000-0200-000006000000}" name="MJESTO" dataCellStyle="Pojedinosti tablice, poravnato ulijevo"/>
    <tableColumn id="3" xr3:uid="{00000000-0010-0000-0200-000003000000}" name="ŠIRINA" dataDxfId="3" dataCellStyle="Pojedinosti tablice, centrirano"/>
    <tableColumn id="4" xr3:uid="{00000000-0010-0000-0200-000004000000}" name="VISINA" dataDxfId="2" dataCellStyle="Pojedinosti tablice, centrirano"/>
    <tableColumn id="5" xr3:uid="{00000000-0010-0000-0200-000005000000}" name="DULJINA" totalsRowFunction="sum" dataDxfId="1" totalsRowDxfId="0" dataCellStyle="Pojedinosti tablice, centrirano"/>
  </tableColumns>
  <tableStyleInfo name="Zalihe u skladištu" showFirstColumn="0" showLastColumn="0" showRowStripes="1" showColumnStripes="0"/>
  <extLst>
    <ext xmlns:x14="http://schemas.microsoft.com/office/spreadsheetml/2009/9/main" uri="{504A1905-F514-4f6f-8877-14C23A59335A}">
      <x14:table altTextSummary="Pojedinosti o regalima zaliha, kao što su broj regala, opis, mjesto, širina, visina i duljina"/>
    </ext>
  </extLst>
</table>
</file>

<file path=xl/theme/theme11.xml><?xml version="1.0" encoding="utf-8"?>
<a:theme xmlns:a="http://schemas.openxmlformats.org/drawingml/2006/main" name="Office Theme">
  <a:themeElements>
    <a:clrScheme name="Warehouse Inventory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6DB068"/>
      </a:accent1>
      <a:accent2>
        <a:srgbClr val="E1C049"/>
      </a:accent2>
      <a:accent3>
        <a:srgbClr val="77CACD"/>
      </a:accent3>
      <a:accent4>
        <a:srgbClr val="EB862D"/>
      </a:accent4>
      <a:accent5>
        <a:srgbClr val="9062A7"/>
      </a:accent5>
      <a:accent6>
        <a:srgbClr val="EB8688"/>
      </a:accent6>
      <a:hlink>
        <a:srgbClr val="13CACD"/>
      </a:hlink>
      <a:folHlink>
        <a:srgbClr val="9062A7"/>
      </a:folHlink>
    </a:clrScheme>
    <a:fontScheme name="Warehouse Inventory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3" /><Relationship Type="http://schemas.openxmlformats.org/officeDocument/2006/relationships/drawing" Target="/xl/drawings/drawing13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3" /><Relationship Type="http://schemas.openxmlformats.org/officeDocument/2006/relationships/drawing" Target="/xl/drawings/drawing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3" /><Relationship Type="http://schemas.openxmlformats.org/officeDocument/2006/relationships/drawing" Target="/xl/drawings/drawing31.xml" Id="rId2" /><Relationship Type="http://schemas.openxmlformats.org/officeDocument/2006/relationships/printerSettings" Target="/xl/printerSettings/printerSettings31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tInventoryList">
    <tabColor theme="4"/>
    <pageSetUpPr autoPageBreaks="0" fitToPage="1"/>
  </sheetPr>
  <dimension ref="B1:K15"/>
  <sheetViews>
    <sheetView showGridLines="0" tabSelected="1" zoomScaleNormal="100" workbookViewId="0"/>
  </sheetViews>
  <sheetFormatPr defaultRowHeight="30" customHeight="1" x14ac:dyDescent="0.3"/>
  <cols>
    <col min="1" max="1" width="1.88671875" customWidth="1"/>
    <col min="2" max="2" width="23.77734375" customWidth="1"/>
    <col min="3" max="3" width="27.44140625" customWidth="1"/>
    <col min="4" max="4" width="14.109375" customWidth="1"/>
    <col min="5" max="5" width="22.88671875" customWidth="1"/>
    <col min="6" max="6" width="21.77734375" customWidth="1"/>
    <col min="7" max="7" width="12.5546875" customWidth="1"/>
    <col min="8" max="8" width="27.77734375" customWidth="1"/>
    <col min="9" max="9" width="11.88671875" customWidth="1"/>
    <col min="10" max="10" width="21.109375" customWidth="1"/>
    <col min="11" max="11" width="20.77734375" customWidth="1"/>
    <col min="12" max="13" width="16.109375" customWidth="1"/>
    <col min="14" max="14" width="11.44140625" customWidth="1"/>
  </cols>
  <sheetData>
    <row r="1" spans="2:11" ht="54" customHeight="1" thickBot="1" x14ac:dyDescent="0.5">
      <c r="B1" s="5" t="s">
        <v>0</v>
      </c>
      <c r="C1" s="5"/>
      <c r="D1" s="5"/>
      <c r="E1" s="1"/>
      <c r="F1" s="1"/>
      <c r="G1" s="1"/>
      <c r="H1" s="1"/>
      <c r="I1" s="1"/>
      <c r="J1" s="1"/>
      <c r="K1" s="1"/>
    </row>
    <row r="2" spans="2:11" ht="24.95" customHeight="1" x14ac:dyDescent="0.3">
      <c r="B2" s="2" t="s">
        <v>1</v>
      </c>
      <c r="C2" s="4" t="s">
        <v>14</v>
      </c>
      <c r="D2" s="2" t="s">
        <v>27</v>
      </c>
      <c r="E2" s="13" t="s">
        <v>35</v>
      </c>
      <c r="F2" s="13" t="s">
        <v>37</v>
      </c>
    </row>
    <row r="3" spans="2:11" ht="30" customHeight="1" x14ac:dyDescent="0.3">
      <c r="B3" s="14">
        <f>SUM(PopisZaliha[VRIJEDNOST ZALIHA])</f>
        <v>4649</v>
      </c>
      <c r="C3" s="10">
        <f>COUNTA(PopisZaliha[OPIS])</f>
        <v>11</v>
      </c>
      <c r="D3" s="10">
        <f>SUMPRODUCT((1/COUNTIF(PopisZaliha['# REGALA],PopisZaliha['# REGALA]&amp;"")))</f>
        <v>6</v>
      </c>
    </row>
    <row r="4" spans="2:11" ht="17.100000000000001" customHeight="1" x14ac:dyDescent="0.3">
      <c r="B4" s="8" t="s">
        <v>2</v>
      </c>
      <c r="C4" s="8" t="s">
        <v>15</v>
      </c>
      <c r="D4" s="8" t="s">
        <v>28</v>
      </c>
      <c r="E4" s="8" t="s">
        <v>36</v>
      </c>
      <c r="F4" s="8" t="s">
        <v>38</v>
      </c>
      <c r="G4" s="8" t="s">
        <v>42</v>
      </c>
      <c r="H4" s="8" t="s">
        <v>43</v>
      </c>
      <c r="I4" s="8" t="s">
        <v>44</v>
      </c>
      <c r="J4" s="8" t="s">
        <v>64</v>
      </c>
      <c r="K4" s="8" t="s">
        <v>45</v>
      </c>
    </row>
    <row r="5" spans="2:11" ht="30" customHeight="1" x14ac:dyDescent="0.3">
      <c r="B5" s="11" t="s">
        <v>3</v>
      </c>
      <c r="C5" s="11" t="s">
        <v>16</v>
      </c>
      <c r="D5" s="11" t="s">
        <v>29</v>
      </c>
      <c r="E5" s="11" t="str">
        <f>IFERROR(VLOOKUP(PopisZaliha[[#This Row],['# REGALA]],TraženjeRegala[],3,FALSE),"")</f>
        <v>Redak 2, mjesto 1</v>
      </c>
      <c r="F5" s="11" t="s">
        <v>39</v>
      </c>
      <c r="G5" s="15">
        <v>20</v>
      </c>
      <c r="H5" s="15">
        <v>10</v>
      </c>
      <c r="I5" s="16">
        <v>30</v>
      </c>
      <c r="J5" s="16">
        <f>PopisZaliha[[#This Row],[KOLIČINA]]*PopisZaliha[[#This Row],[TROŠKOVI]]</f>
        <v>600</v>
      </c>
      <c r="K5" s="17">
        <f>IFERROR(IF(PopisZaliha[[#This Row],[KOLIČINA]]&lt;=PopisZaliha[[#This Row],[PONOVNA NARUDŽBA KOLIČINE]],1,0),0)</f>
        <v>0</v>
      </c>
    </row>
    <row r="6" spans="2:11" ht="30" customHeight="1" x14ac:dyDescent="0.3">
      <c r="B6" s="11" t="s">
        <v>4</v>
      </c>
      <c r="C6" s="11" t="s">
        <v>17</v>
      </c>
      <c r="D6" s="11" t="s">
        <v>29</v>
      </c>
      <c r="E6" s="11" t="str">
        <f>IFERROR(VLOOKUP(PopisZaliha[[#This Row],['# REGALA]],TraženjeRegala[],3,FALSE),"")</f>
        <v>Redak 2, mjesto 1</v>
      </c>
      <c r="F6" s="11" t="s">
        <v>39</v>
      </c>
      <c r="G6" s="15">
        <v>30</v>
      </c>
      <c r="H6" s="15">
        <v>15</v>
      </c>
      <c r="I6" s="16">
        <v>40</v>
      </c>
      <c r="J6" s="16">
        <f>PopisZaliha[[#This Row],[KOLIČINA]]*PopisZaliha[[#This Row],[TROŠKOVI]]</f>
        <v>1200</v>
      </c>
      <c r="K6" s="17">
        <f>IFERROR(IF(PopisZaliha[[#This Row],[KOLIČINA]]&lt;=PopisZaliha[[#This Row],[PONOVNA NARUDŽBA KOLIČINE]],1,0),0)</f>
        <v>0</v>
      </c>
    </row>
    <row r="7" spans="2:11" ht="30" customHeight="1" x14ac:dyDescent="0.3">
      <c r="B7" s="11" t="s">
        <v>5</v>
      </c>
      <c r="C7" s="11" t="s">
        <v>18</v>
      </c>
      <c r="D7" s="11" t="s">
        <v>30</v>
      </c>
      <c r="E7" s="11" t="str">
        <f>IFERROR(VLOOKUP(PopisZaliha[[#This Row],['# REGALA]],TraženjeRegala[],3,FALSE),"")</f>
        <v>Redak 1, mjesto 1</v>
      </c>
      <c r="F7" s="11" t="s">
        <v>39</v>
      </c>
      <c r="G7" s="15">
        <v>10</v>
      </c>
      <c r="H7" s="15">
        <v>5</v>
      </c>
      <c r="I7" s="16">
        <v>5</v>
      </c>
      <c r="J7" s="16">
        <f>PopisZaliha[[#This Row],[KOLIČINA]]*PopisZaliha[[#This Row],[TROŠKOVI]]</f>
        <v>50</v>
      </c>
      <c r="K7" s="17">
        <f>IFERROR(IF(PopisZaliha[[#This Row],[KOLIČINA]]&lt;=PopisZaliha[[#This Row],[PONOVNA NARUDŽBA KOLIČINE]],1,0),0)</f>
        <v>0</v>
      </c>
    </row>
    <row r="8" spans="2:11" ht="30" customHeight="1" x14ac:dyDescent="0.3">
      <c r="B8" s="11" t="s">
        <v>6</v>
      </c>
      <c r="C8" s="11" t="s">
        <v>19</v>
      </c>
      <c r="D8" s="11" t="s">
        <v>31</v>
      </c>
      <c r="E8" s="11" t="str">
        <f>IFERROR(VLOOKUP(PopisZaliha[[#This Row],['# REGALA]],TraženjeRegala[],3,FALSE),"")</f>
        <v>Redak 3, mjesto 2</v>
      </c>
      <c r="F8" s="11" t="s">
        <v>40</v>
      </c>
      <c r="G8" s="15">
        <v>40</v>
      </c>
      <c r="H8" s="15">
        <v>10</v>
      </c>
      <c r="I8" s="16">
        <v>15</v>
      </c>
      <c r="J8" s="16">
        <f>PopisZaliha[[#This Row],[KOLIČINA]]*PopisZaliha[[#This Row],[TROŠKOVI]]</f>
        <v>600</v>
      </c>
      <c r="K8" s="17">
        <f>IFERROR(IF(PopisZaliha[[#This Row],[KOLIČINA]]&lt;=PopisZaliha[[#This Row],[PONOVNA NARUDŽBA KOLIČINE]],1,0),0)</f>
        <v>0</v>
      </c>
    </row>
    <row r="9" spans="2:11" ht="30" customHeight="1" x14ac:dyDescent="0.3">
      <c r="B9" s="11" t="s">
        <v>7</v>
      </c>
      <c r="C9" s="11" t="s">
        <v>20</v>
      </c>
      <c r="D9" s="11" t="s">
        <v>32</v>
      </c>
      <c r="E9" s="11" t="str">
        <f>IFERROR(VLOOKUP(PopisZaliha[[#This Row],['# REGALA]],TraženjeRegala[],3,FALSE),"")</f>
        <v>Redak 3, mjesto 1</v>
      </c>
      <c r="F9" s="11" t="s">
        <v>39</v>
      </c>
      <c r="G9" s="15">
        <v>12</v>
      </c>
      <c r="H9" s="15">
        <v>10</v>
      </c>
      <c r="I9" s="16">
        <v>26</v>
      </c>
      <c r="J9" s="16">
        <f>PopisZaliha[[#This Row],[KOLIČINA]]*PopisZaliha[[#This Row],[TROŠKOVI]]</f>
        <v>312</v>
      </c>
      <c r="K9" s="17">
        <f>IFERROR(IF(PopisZaliha[[#This Row],[KOLIČINA]]&lt;=PopisZaliha[[#This Row],[PONOVNA NARUDŽBA KOLIČINE]],1,0),0)</f>
        <v>0</v>
      </c>
    </row>
    <row r="10" spans="2:11" ht="30" customHeight="1" x14ac:dyDescent="0.3">
      <c r="B10" s="11" t="s">
        <v>8</v>
      </c>
      <c r="C10" s="11" t="s">
        <v>21</v>
      </c>
      <c r="D10" s="11" t="s">
        <v>29</v>
      </c>
      <c r="E10" s="11" t="str">
        <f>IFERROR(VLOOKUP(PopisZaliha[[#This Row],['# REGALA]],TraženjeRegala[],3,FALSE),"")</f>
        <v>Redak 2, mjesto 1</v>
      </c>
      <c r="F10" s="11" t="s">
        <v>39</v>
      </c>
      <c r="G10" s="15">
        <v>7</v>
      </c>
      <c r="H10" s="15">
        <v>10</v>
      </c>
      <c r="I10" s="16">
        <v>50</v>
      </c>
      <c r="J10" s="16">
        <f>PopisZaliha[[#This Row],[KOLIČINA]]*PopisZaliha[[#This Row],[TROŠKOVI]]</f>
        <v>350</v>
      </c>
      <c r="K10" s="17">
        <f>IFERROR(IF(PopisZaliha[[#This Row],[KOLIČINA]]&lt;=PopisZaliha[[#This Row],[PONOVNA NARUDŽBA KOLIČINE]],1,0),0)</f>
        <v>1</v>
      </c>
    </row>
    <row r="11" spans="2:11" ht="30" customHeight="1" x14ac:dyDescent="0.3">
      <c r="B11" s="11" t="s">
        <v>9</v>
      </c>
      <c r="C11" s="11" t="s">
        <v>22</v>
      </c>
      <c r="D11" s="11" t="s">
        <v>33</v>
      </c>
      <c r="E11" s="11" t="str">
        <f>IFERROR(VLOOKUP(PopisZaliha[[#This Row],['# REGALA]],TraženjeRegala[],3,FALSE),"")</f>
        <v>Redak 1, mjesto 2</v>
      </c>
      <c r="F11" s="11" t="s">
        <v>39</v>
      </c>
      <c r="G11" s="15">
        <v>10</v>
      </c>
      <c r="H11" s="15">
        <v>5</v>
      </c>
      <c r="I11" s="16">
        <v>10</v>
      </c>
      <c r="J11" s="16">
        <f>PopisZaliha[[#This Row],[KOLIČINA]]*PopisZaliha[[#This Row],[TROŠKOVI]]</f>
        <v>100</v>
      </c>
      <c r="K11" s="17">
        <f>IFERROR(IF(PopisZaliha[[#This Row],[KOLIČINA]]&lt;=PopisZaliha[[#This Row],[PONOVNA NARUDŽBA KOLIČINE]],1,0),0)</f>
        <v>0</v>
      </c>
    </row>
    <row r="12" spans="2:11" ht="30" customHeight="1" x14ac:dyDescent="0.3">
      <c r="B12" s="11" t="s">
        <v>10</v>
      </c>
      <c r="C12" s="11" t="s">
        <v>23</v>
      </c>
      <c r="D12" s="11" t="s">
        <v>30</v>
      </c>
      <c r="E12" s="11" t="str">
        <f>IFERROR(VLOOKUP(PopisZaliha[[#This Row],['# REGALA]],TraženjeRegala[],3,FALSE),"")</f>
        <v>Redak 1, mjesto 1</v>
      </c>
      <c r="F12" s="11" t="s">
        <v>39</v>
      </c>
      <c r="G12" s="15">
        <v>19</v>
      </c>
      <c r="H12" s="15">
        <v>10</v>
      </c>
      <c r="I12" s="16">
        <v>3</v>
      </c>
      <c r="J12" s="16">
        <f>PopisZaliha[[#This Row],[KOLIČINA]]*PopisZaliha[[#This Row],[TROŠKOVI]]</f>
        <v>57</v>
      </c>
      <c r="K12" s="17">
        <f>IFERROR(IF(PopisZaliha[[#This Row],[KOLIČINA]]&lt;=PopisZaliha[[#This Row],[PONOVNA NARUDŽBA KOLIČINE]],1,0),0)</f>
        <v>0</v>
      </c>
    </row>
    <row r="13" spans="2:11" ht="30" customHeight="1" x14ac:dyDescent="0.3">
      <c r="B13" s="11" t="s">
        <v>11</v>
      </c>
      <c r="C13" s="11" t="s">
        <v>24</v>
      </c>
      <c r="D13" s="11" t="s">
        <v>34</v>
      </c>
      <c r="E13" s="11" t="str">
        <f>IFERROR(VLOOKUP(PopisZaliha[[#This Row],['# REGALA]],TraženjeRegala[],3,FALSE),"")</f>
        <v>Redak 2, mjesto 2</v>
      </c>
      <c r="F13" s="11" t="s">
        <v>41</v>
      </c>
      <c r="G13" s="15">
        <v>20</v>
      </c>
      <c r="H13" s="15">
        <v>30</v>
      </c>
      <c r="I13" s="16">
        <v>14</v>
      </c>
      <c r="J13" s="16">
        <f>PopisZaliha[[#This Row],[KOLIČINA]]*PopisZaliha[[#This Row],[TROŠKOVI]]</f>
        <v>280</v>
      </c>
      <c r="K13" s="17">
        <f>IFERROR(IF(PopisZaliha[[#This Row],[KOLIČINA]]&lt;=PopisZaliha[[#This Row],[PONOVNA NARUDŽBA KOLIČINE]],1,0),0)</f>
        <v>1</v>
      </c>
    </row>
    <row r="14" spans="2:11" ht="30" customHeight="1" x14ac:dyDescent="0.3">
      <c r="B14" s="11" t="s">
        <v>12</v>
      </c>
      <c r="C14" s="11" t="s">
        <v>25</v>
      </c>
      <c r="D14" s="11" t="s">
        <v>33</v>
      </c>
      <c r="E14" s="11" t="str">
        <f>IFERROR(VLOOKUP(PopisZaliha[[#This Row],['# REGALA]],TraženjeRegala[],3,FALSE),"")</f>
        <v>Redak 1, mjesto 2</v>
      </c>
      <c r="F14" s="11" t="s">
        <v>39</v>
      </c>
      <c r="G14" s="15">
        <v>15</v>
      </c>
      <c r="H14" s="15">
        <v>8</v>
      </c>
      <c r="I14" s="16">
        <v>60</v>
      </c>
      <c r="J14" s="16">
        <f>PopisZaliha[[#This Row],[KOLIČINA]]*PopisZaliha[[#This Row],[TROŠKOVI]]</f>
        <v>900</v>
      </c>
      <c r="K14" s="17">
        <f>IFERROR(IF(PopisZaliha[[#This Row],[KOLIČINA]]&lt;=PopisZaliha[[#This Row],[PONOVNA NARUDŽBA KOLIČINE]],1,0),0)</f>
        <v>0</v>
      </c>
    </row>
    <row r="15" spans="2:11" ht="30" customHeight="1" x14ac:dyDescent="0.3">
      <c r="B15" s="11" t="s">
        <v>13</v>
      </c>
      <c r="C15" s="11" t="s">
        <v>26</v>
      </c>
      <c r="D15" s="11" t="s">
        <v>33</v>
      </c>
      <c r="E15" s="11" t="str">
        <f>IFERROR(VLOOKUP(PopisZaliha[[#This Row],['# REGALA]],TraženjeRegala[],3,FALSE),"")</f>
        <v>Redak 1, mjesto 2</v>
      </c>
      <c r="F15" s="11" t="s">
        <v>39</v>
      </c>
      <c r="G15" s="15">
        <v>25</v>
      </c>
      <c r="H15" s="15">
        <v>15</v>
      </c>
      <c r="I15" s="16">
        <v>8</v>
      </c>
      <c r="J15" s="16">
        <f>PopisZaliha[[#This Row],[KOLIČINA]]*PopisZaliha[[#This Row],[TROŠKOVI]]</f>
        <v>200</v>
      </c>
      <c r="K15" s="17">
        <f>IFERROR(IF(PopisZaliha[[#This Row],[KOLIČINA]]&lt;=PopisZaliha[[#This Row],[PONOVNA NARUDŽBA KOLIČINE]],1,0),0)</f>
        <v>0</v>
      </c>
    </row>
  </sheetData>
  <conditionalFormatting sqref="B5:K15">
    <cfRule type="expression" dxfId="22" priority="1">
      <formula>$K5=1</formula>
    </cfRule>
    <cfRule type="expression" dxfId="21" priority="6">
      <formula>"If(blnBinNo=""True"")"</formula>
    </cfRule>
  </conditionalFormatting>
  <conditionalFormatting sqref="J5:J15">
    <cfRule type="dataBar" priority="16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{B7FAAC13-0945-4497-B308-0378DA16CDD0}</x14:id>
        </ext>
      </extLst>
    </cfRule>
  </conditionalFormatting>
  <dataValidations count="20">
    <dataValidation allowBlank="1" showInputMessage="1" showErrorMessage="1" prompt="Ovaj radni list prikazuje stavke spremne za promjenu redoslijeda – automatski su označene u stupcu K. Postoje 2 navigacijske veze u ćelijama E2 i F2 za radne listove za pretraživanje popisa za odabir inventara i regala za pretraživanje" sqref="A1" xr:uid="{00000000-0002-0000-0000-000000000000}"/>
    <dataValidation allowBlank="1" showInputMessage="1" showErrorMessage="1" prompt="Automatski izračunata ukupna vrijednost zaliha" sqref="B3" xr:uid="{00000000-0002-0000-0000-000001000000}"/>
    <dataValidation allowBlank="1" showInputMessage="1" showErrorMessage="1" prompt="Automatski izračunata količina regala" sqref="D3" xr:uid="{00000000-0002-0000-0000-000002000000}"/>
    <dataValidation allowBlank="1" showInputMessage="1" showErrorMessage="1" prompt="Automatski izračunati broj stavki zaliha na temelju opisa" sqref="C3" xr:uid="{00000000-0002-0000-0000-000003000000}"/>
    <dataValidation allowBlank="1" showInputMessage="1" showErrorMessage="1" prompt="U ovaj stupac unesite SKU" sqref="B4" xr:uid="{00000000-0002-0000-0000-000004000000}"/>
    <dataValidation allowBlank="1" showInputMessage="1" showErrorMessage="1" prompt="U ovaj stupac unesite opis stavke" sqref="C4" xr:uid="{00000000-0002-0000-0000-000005000000}"/>
    <dataValidation allowBlank="1" showInputMessage="1" showErrorMessage="1" prompt="Odaberite broj regala s padajućeg popisa. Pritisnite kombinaciju tipki ALT + STRELICA DOLJE da biste otvorili padajući popis, a zatim pritisnite ENTER da biste odabrali jednu od stavki" sqref="D4" xr:uid="{00000000-0002-0000-0000-000006000000}"/>
    <dataValidation allowBlank="1" showInputMessage="1" showErrorMessage="1" prompt="Mjesto se automatski ažurira u ovom stupcu s pomoću Broja regala i podataka navedenih u radnom listu Traženje regala. " sqref="E4" xr:uid="{00000000-0002-0000-0000-000007000000}"/>
    <dataValidation allowBlank="1" showInputMessage="1" showErrorMessage="1" prompt="U ovaj stupac unesite jedinicu" sqref="F4" xr:uid="{00000000-0002-0000-0000-000008000000}"/>
    <dataValidation allowBlank="1" showInputMessage="1" showErrorMessage="1" prompt="U ovaj stupac unesite količinu za svaku stavku" sqref="G4" xr:uid="{00000000-0002-0000-0000-000009000000}"/>
    <dataValidation allowBlank="1" showInputMessage="1" showErrorMessage="1" prompt="U ovaj stupac unesite količinu za ponovno naručivanje" sqref="H4" xr:uid="{00000000-0002-0000-0000-00000A000000}"/>
    <dataValidation allowBlank="1" showInputMessage="1" showErrorMessage="1" prompt="U ovaj stupac unesite troškove za svaku stavku" sqref="I4" xr:uid="{00000000-0002-0000-0000-00000B000000}"/>
    <dataValidation allowBlank="1" showInputMessage="1" showErrorMessage="1" prompt="U ovom se stupcu automatski izračunava vrijednost zaliha pomoću vrijednosti KOLIČINA i TROŠKOVI iz tablice" sqref="J4" xr:uid="{00000000-0002-0000-0000-00000C000000}"/>
    <dataValidation allowBlank="1" showInputMessage="1" showErrorMessage="1" prompt="Ikona zastavice u ovom stupcu ukazuje da su stavke na popisu zaliha spremne za ponovno naručivanje" sqref="K4" xr:uid="{00000000-0002-0000-0000-00000D000000}"/>
    <dataValidation type="list" errorStyle="warning" allowBlank="1" showInputMessage="1" showErrorMessage="1" error="Regal # nije na popisu. Odaberite Da za zadržavanje unosa, Odustani za dodavanje u tablicu radnog lista Traženje regala koji će dodati Regal # padajućem popisu ili Ne, a zatim ALT + STRELICA DOLJE da biste odabrali s popisa" sqref="D5:D15" xr:uid="{00000000-0002-0000-0000-00000E000000}">
      <formula1>BrojRegala</formula1>
    </dataValidation>
    <dataValidation allowBlank="1" showInputMessage="1" showErrorMessage="1" prompt="Veza navigacije na radni list Popis za odabir zaliha" sqref="E2" xr:uid="{00000000-0002-0000-0000-00000F000000}"/>
    <dataValidation allowBlank="1" showInputMessage="1" showErrorMessage="1" prompt="Veza navigacije radi izmjene stavki u radnom listu Traženje regala ili dodavanja stavi u njega" sqref="F2" xr:uid="{00000000-0002-0000-0000-000010000000}"/>
    <dataValidation allowBlank="1" showInputMessage="1" showErrorMessage="1" prompt="Ukupna vrijednost inventara automatski se ažurira u nastavku" sqref="B2" xr:uid="{00000000-0002-0000-0000-000011000000}"/>
    <dataValidation allowBlank="1" showInputMessage="1" showErrorMessage="1" prompt="Ukupan broj stavki inventara automatski se ažurira u nastavku" sqref="C2" xr:uid="{00000000-0002-0000-0000-000012000000}"/>
    <dataValidation allowBlank="1" showInputMessage="1" showErrorMessage="1" prompt="Ukupan broj regala automatski se ažurira u nastavku" sqref="D2" xr:uid="{00000000-0002-0000-0000-000013000000}"/>
  </dataValidations>
  <hyperlinks>
    <hyperlink ref="E2" location="'Popis za odabir zaliha'!A1" tooltip="Odaberite radi prikaza radnog lista Popis za odabir zaliha" display="INVENTORY PICK LIST" xr:uid="{00000000-0004-0000-0000-000000000000}"/>
    <hyperlink ref="F2" location="'Traženje regala'!A1" tooltip="Odaberite radi dodavanja ili izmjene informacija za Traženje regala" display="BIN LOOKUP" xr:uid="{00000000-0004-0000-0000-000001000000}"/>
  </hyperlinks>
  <printOptions horizontalCentered="1"/>
  <pageMargins left="0.25" right="0.25" top="0.75" bottom="0.75" header="0.3" footer="0.3"/>
  <pageSetup paperSize="9" scale="60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7FAAC13-0945-4497-B308-0378DA16CDD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J5:J15</xm:sqref>
        </x14:conditionalFormatting>
        <x14:conditionalFormatting xmlns:xm="http://schemas.microsoft.com/office/excel/2006/main">
          <x14:cfRule type="iconSet" priority="17" id="{AC6CABC8-B392-410F-BF01-FBE3A7AF244A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K5:K15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tPickList">
    <tabColor theme="4" tint="0.39997558519241921"/>
    <pageSetUpPr autoPageBreaks="0" fitToPage="1"/>
  </sheetPr>
  <dimension ref="B1:I9"/>
  <sheetViews>
    <sheetView showGridLines="0" zoomScaleNormal="100" workbookViewId="0"/>
  </sheetViews>
  <sheetFormatPr defaultRowHeight="30" customHeight="1" x14ac:dyDescent="0.3"/>
  <cols>
    <col min="1" max="1" width="1.88671875" customWidth="1"/>
    <col min="2" max="2" width="23.109375" customWidth="1"/>
    <col min="3" max="3" width="21.77734375" customWidth="1"/>
    <col min="4" max="4" width="21.33203125" customWidth="1"/>
    <col min="5" max="5" width="21.21875" customWidth="1"/>
    <col min="6" max="6" width="25.44140625" customWidth="1"/>
    <col min="7" max="7" width="14.44140625" customWidth="1"/>
    <col min="8" max="8" width="13.44140625" customWidth="1"/>
    <col min="9" max="9" width="22.6640625" customWidth="1"/>
  </cols>
  <sheetData>
    <row r="1" spans="2:9" ht="54" customHeight="1" thickBot="1" x14ac:dyDescent="0.5">
      <c r="B1" s="5" t="s">
        <v>35</v>
      </c>
      <c r="C1" s="3"/>
      <c r="D1" s="1"/>
      <c r="E1" s="1"/>
      <c r="F1" s="1"/>
      <c r="G1" s="1"/>
      <c r="H1" s="1"/>
      <c r="I1" s="1"/>
    </row>
    <row r="2" spans="2:9" ht="24.95" customHeight="1" x14ac:dyDescent="0.3">
      <c r="B2" s="13"/>
      <c r="C2" s="13" t="s">
        <v>0</v>
      </c>
    </row>
    <row r="3" spans="2:9" ht="30" customHeight="1" x14ac:dyDescent="0.3">
      <c r="B3" s="18"/>
      <c r="C3" s="18"/>
    </row>
    <row r="4" spans="2:9" ht="17.100000000000001" customHeight="1" x14ac:dyDescent="0.3">
      <c r="B4" s="8" t="s">
        <v>46</v>
      </c>
      <c r="C4" s="8" t="s">
        <v>2</v>
      </c>
      <c r="D4" s="8" t="s">
        <v>48</v>
      </c>
      <c r="E4" s="8" t="s">
        <v>49</v>
      </c>
      <c r="F4" s="8" t="s">
        <v>50</v>
      </c>
      <c r="G4" s="8" t="s">
        <v>38</v>
      </c>
      <c r="H4" s="8" t="s">
        <v>28</v>
      </c>
      <c r="I4" s="8" t="s">
        <v>36</v>
      </c>
    </row>
    <row r="5" spans="2:9" ht="30" customHeight="1" x14ac:dyDescent="0.3">
      <c r="B5" s="11" t="s">
        <v>47</v>
      </c>
      <c r="C5" s="11" t="s">
        <v>3</v>
      </c>
      <c r="D5" s="15">
        <v>3</v>
      </c>
      <c r="E5" s="15">
        <f>IFERROR(VLOOKUP(PopisZaOdabirZaliha[[#This Row],[SKU]],PopisZaliha[],6,FALSE),"")</f>
        <v>20</v>
      </c>
      <c r="F5" s="11" t="str">
        <f>IFERROR(VLOOKUP(PopisZaOdabirZaliha[[#This Row],[SKU]],PopisZaliha[],2,FALSE),"")</f>
        <v>Stavka 1</v>
      </c>
      <c r="G5" s="11" t="str">
        <f>IFERROR(VLOOKUP(PopisZaOdabirZaliha[[#This Row],[SKU]],PopisZaliha[],5,FALSE),"")</f>
        <v>Svaki</v>
      </c>
      <c r="H5" s="11" t="str">
        <f>IFERROR(VLOOKUP(PopisZaOdabirZaliha[[#This Row],[SKU]],PopisZaliha[],3,FALSE),"")</f>
        <v>T345</v>
      </c>
      <c r="I5" s="11" t="str">
        <f>IFERROR(VLOOKUP(PopisZaOdabirZaliha[[#This Row],[SKU]],PopisZaliha[],4,FALSE),"")</f>
        <v>Redak 2, mjesto 1</v>
      </c>
    </row>
    <row r="6" spans="2:9" ht="30" customHeight="1" x14ac:dyDescent="0.3">
      <c r="B6" s="11" t="s">
        <v>47</v>
      </c>
      <c r="C6" s="11" t="s">
        <v>6</v>
      </c>
      <c r="D6" s="15">
        <v>1</v>
      </c>
      <c r="E6" s="15">
        <f>IFERROR(VLOOKUP(PopisZaOdabirZaliha[[#This Row],[SKU]],PopisZaliha[],6,FALSE),"")</f>
        <v>40</v>
      </c>
      <c r="F6" s="11" t="str">
        <f>IFERROR(VLOOKUP(PopisZaOdabirZaliha[[#This Row],[SKU]],PopisZaliha[],2,FALSE),"")</f>
        <v>Artikl 4</v>
      </c>
      <c r="G6" s="11" t="str">
        <f>IFERROR(VLOOKUP(PopisZaOdabirZaliha[[#This Row],[SKU]],PopisZaliha[],5,FALSE),"")</f>
        <v>Kutija (10 kom.)</v>
      </c>
      <c r="H6" s="11" t="str">
        <f>IFERROR(VLOOKUP(PopisZaOdabirZaliha[[#This Row],[SKU]],PopisZaliha[],3,FALSE),"")</f>
        <v>T9876</v>
      </c>
      <c r="I6" s="11" t="str">
        <f>IFERROR(VLOOKUP(PopisZaOdabirZaliha[[#This Row],[SKU]],PopisZaliha[],4,FALSE),"")</f>
        <v>Redak 3, mjesto 2</v>
      </c>
    </row>
    <row r="7" spans="2:9" ht="30" customHeight="1" x14ac:dyDescent="0.3">
      <c r="B7" s="11" t="s">
        <v>47</v>
      </c>
      <c r="C7" s="11" t="s">
        <v>9</v>
      </c>
      <c r="D7" s="15">
        <v>2</v>
      </c>
      <c r="E7" s="15">
        <f>IFERROR(VLOOKUP(PopisZaOdabirZaliha[[#This Row],[SKU]],PopisZaliha[],6,FALSE),"")</f>
        <v>10</v>
      </c>
      <c r="F7" s="11" t="str">
        <f>IFERROR(VLOOKUP(PopisZaOdabirZaliha[[#This Row],[SKU]],PopisZaliha[],2,FALSE),"")</f>
        <v>Stavka 7</v>
      </c>
      <c r="G7" s="11" t="str">
        <f>IFERROR(VLOOKUP(PopisZaOdabirZaliha[[#This Row],[SKU]],PopisZaliha[],5,FALSE),"")</f>
        <v>Svaki</v>
      </c>
      <c r="H7" s="11" t="str">
        <f>IFERROR(VLOOKUP(PopisZaOdabirZaliha[[#This Row],[SKU]],PopisZaliha[],3,FALSE),"")</f>
        <v>T349</v>
      </c>
      <c r="I7" s="11" t="str">
        <f>IFERROR(VLOOKUP(PopisZaOdabirZaliha[[#This Row],[SKU]],PopisZaliha[],4,FALSE),"")</f>
        <v>Redak 1, mjesto 2</v>
      </c>
    </row>
    <row r="8" spans="2:9" ht="30" customHeight="1" x14ac:dyDescent="0.3">
      <c r="B8" s="11" t="s">
        <v>47</v>
      </c>
      <c r="C8" s="11" t="s">
        <v>12</v>
      </c>
      <c r="D8" s="15">
        <v>6</v>
      </c>
      <c r="E8" s="15">
        <f>IFERROR(VLOOKUP(PopisZaOdabirZaliha[[#This Row],[SKU]],PopisZaliha[],6,FALSE),"")</f>
        <v>15</v>
      </c>
      <c r="F8" s="11" t="str">
        <f>IFERROR(VLOOKUP(PopisZaOdabirZaliha[[#This Row],[SKU]],PopisZaliha[],2,FALSE),"")</f>
        <v>Stavka 10</v>
      </c>
      <c r="G8" s="11" t="str">
        <f>IFERROR(VLOOKUP(PopisZaOdabirZaliha[[#This Row],[SKU]],PopisZaliha[],5,FALSE),"")</f>
        <v>Svaki</v>
      </c>
      <c r="H8" s="11" t="str">
        <f>IFERROR(VLOOKUP(PopisZaOdabirZaliha[[#This Row],[SKU]],PopisZaliha[],3,FALSE),"")</f>
        <v>T349</v>
      </c>
      <c r="I8" s="11" t="str">
        <f>IFERROR(VLOOKUP(PopisZaOdabirZaliha[[#This Row],[SKU]],PopisZaliha[],4,FALSE),"")</f>
        <v>Redak 1, mjesto 2</v>
      </c>
    </row>
    <row r="9" spans="2:9" ht="30" customHeight="1" x14ac:dyDescent="0.3">
      <c r="B9" s="11" t="s">
        <v>47</v>
      </c>
      <c r="C9" s="11" t="s">
        <v>5</v>
      </c>
      <c r="D9" s="15">
        <v>3</v>
      </c>
      <c r="E9" s="15">
        <f>IFERROR(VLOOKUP(PopisZaOdabirZaliha[[#This Row],[SKU]],PopisZaliha[],6,FALSE),"")</f>
        <v>10</v>
      </c>
      <c r="F9" s="11" t="str">
        <f>IFERROR(VLOOKUP(PopisZaOdabirZaliha[[#This Row],[SKU]],PopisZaliha[],2,FALSE),"")</f>
        <v>Artikl 3</v>
      </c>
      <c r="G9" s="11" t="str">
        <f>IFERROR(VLOOKUP(PopisZaOdabirZaliha[[#This Row],[SKU]],PopisZaliha[],5,FALSE),"")</f>
        <v>Svaki</v>
      </c>
      <c r="H9" s="11" t="str">
        <f>IFERROR(VLOOKUP(PopisZaOdabirZaliha[[#This Row],[SKU]],PopisZaliha[],3,FALSE),"")</f>
        <v>T5789</v>
      </c>
      <c r="I9" s="11" t="str">
        <f>IFERROR(VLOOKUP(PopisZaOdabirZaliha[[#This Row],[SKU]],PopisZaliha[],4,FALSE),"")</f>
        <v>Redak 1, mjesto 1</v>
      </c>
    </row>
  </sheetData>
  <conditionalFormatting sqref="E5:E9">
    <cfRule type="expression" dxfId="14" priority="7">
      <formula>D5&gt;E5</formula>
    </cfRule>
  </conditionalFormatting>
  <dataValidations xWindow="40" yWindow="335" count="14">
    <dataValidation allowBlank="1" showInputMessage="1" showErrorMessage="1" prompt="S pomoću popisa za odabir inventara pratite količinu svakog SKU-a potrebnog za ispunjavanje narudžbi. Poništite odabir tablice popisa u ćeliji B2. Idite na radni list Popis inventara u ćeliji C2" sqref="A1" xr:uid="{00000000-0002-0000-0100-000000000000}"/>
    <dataValidation allowBlank="1" showInputMessage="1" showErrorMessage="1" prompt="U ovaj stupac unesite broj narudžbenice" sqref="B4" xr:uid="{00000000-0002-0000-0100-000001000000}"/>
    <dataValidation allowBlank="1" showInputMessage="1" showErrorMessage="1" prompt="Odaberite SKU s padajućeg popisa. Pritisnite kombinaciju tipki ALT + STRELICA DOLJE da biste otvorili padajući popis, a zatim pritisnite ENTER da biste odabrali jednu od stavki" sqref="C4" xr:uid="{00000000-0002-0000-0100-000002000000}"/>
    <dataValidation allowBlank="1" showInputMessage="1" showErrorMessage="1" prompt="U ovaj stupac unesite količinu odabira stavki" sqref="D4" xr:uid="{00000000-0002-0000-0100-000003000000}"/>
    <dataValidation allowBlank="1" showInputMessage="1" showErrorMessage="1" prompt="U ovom se stupcu automatski izračunava količina dostupna za svaku stavku" sqref="E4" xr:uid="{00000000-0002-0000-0100-000004000000}"/>
    <dataValidation allowBlank="1" showInputMessage="1" showErrorMessage="1" prompt="U ovom se stupcu automatski ažurira opis stavke" sqref="F4" xr:uid="{00000000-0002-0000-0100-000005000000}"/>
    <dataValidation allowBlank="1" showInputMessage="1" showErrorMessage="1" prompt="U ovom se stupcu automatski ažurira jedinica" sqref="G4" xr:uid="{00000000-0002-0000-0100-000006000000}"/>
    <dataValidation allowBlank="1" showInputMessage="1" showErrorMessage="1" prompt="U ovom se stupcu automatski ažurira broj regala" sqref="H4" xr:uid="{00000000-0002-0000-0100-000007000000}"/>
    <dataValidation allowBlank="1" showInputMessage="1" showErrorMessage="1" prompt="U ovom se stupcu automatski ažurira mjesto" sqref="I4" xr:uid="{00000000-0002-0000-0100-000008000000}"/>
    <dataValidation type="custom" allowBlank="1" showInputMessage="1" showErrorMessage="1" errorTitle="Ups!" error="Unesena količina premašila je dostupnu količinu. " sqref="D6:D9" xr:uid="{00000000-0002-0000-0100-000009000000}">
      <formula1>D6&lt;=E6</formula1>
    </dataValidation>
    <dataValidation type="custom" allowBlank="1" showInputMessage="1" showErrorMessage="1" error="Unesena količina premašuje dostupnu količinu. Unesite stavku ODABIR KOLIČINE koja je manja od stavku KOLIČINA DOSTUPNA" sqref="D5" xr:uid="{00000000-0002-0000-0100-00000A000000}">
      <formula1>D5&lt;=E5</formula1>
    </dataValidation>
    <dataValidation allowBlank="1" showInputMessage="1" showErrorMessage="1" prompt="Da biste očistili tablicu popisa za odabir u ovom radnom listu, aktivirajte objekt u ćeliji B2 ili pritisnite tipke ALT + F8 i upišite „ClearPickList” bez razmaka, a zatim odaberite RUN." sqref="B2" xr:uid="{00000000-0002-0000-0100-00000B000000}"/>
    <dataValidation allowBlank="1" showInputMessage="1" showErrorMessage="1" prompt="Veza navigacije na radni list Popis zaliha" sqref="C2" xr:uid="{00000000-0002-0000-0100-00000C000000}"/>
    <dataValidation type="list" errorStyle="warning" allowBlank="1" showErrorMessage="1" error="Unos nije s popisa. Odaberite ODUSTANI pa pritisnite ALT + STRELICA DOLJE da biste otvorili padajući popis i ENTER da biste odabrali stavku" sqref="C5:C9" xr:uid="{00000000-0002-0000-0100-00000D000000}">
      <formula1>TraženjeSKU-a</formula1>
    </dataValidation>
  </dataValidations>
  <hyperlinks>
    <hyperlink ref="C2" location="'Popis inventara'!A1" tooltip="Odaberite da biste prikazali Popis zaliha" display="INVENTORY LIST" xr:uid="{00000000-0004-0000-0100-000000000000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tBinLookup">
    <tabColor theme="4" tint="-0.499984740745262"/>
    <pageSetUpPr autoPageBreaks="0"/>
  </sheetPr>
  <dimension ref="B1:G11"/>
  <sheetViews>
    <sheetView showGridLines="0" zoomScaleNormal="100" workbookViewId="0"/>
  </sheetViews>
  <sheetFormatPr defaultRowHeight="30" customHeight="1" x14ac:dyDescent="0.3"/>
  <cols>
    <col min="1" max="1" width="1.88671875" customWidth="1"/>
    <col min="2" max="2" width="23.33203125" customWidth="1"/>
    <col min="3" max="3" width="19.44140625" customWidth="1"/>
    <col min="4" max="4" width="18.44140625" customWidth="1"/>
    <col min="5" max="7" width="11.88671875" customWidth="1"/>
  </cols>
  <sheetData>
    <row r="1" spans="2:7" ht="54" customHeight="1" thickBot="1" x14ac:dyDescent="0.5">
      <c r="B1" s="3" t="s">
        <v>37</v>
      </c>
      <c r="C1" s="1"/>
      <c r="D1" s="1"/>
      <c r="E1" s="1"/>
      <c r="F1" s="1"/>
      <c r="G1" s="1"/>
    </row>
    <row r="2" spans="2:7" ht="24.95" customHeight="1" x14ac:dyDescent="0.3">
      <c r="B2" s="13" t="s">
        <v>0</v>
      </c>
    </row>
    <row r="3" spans="2:7" ht="30" customHeight="1" x14ac:dyDescent="0.3">
      <c r="B3" s="9"/>
      <c r="C3" s="9"/>
      <c r="D3" s="9"/>
      <c r="E3" s="9"/>
      <c r="F3" s="9"/>
      <c r="G3" s="9"/>
    </row>
    <row r="4" spans="2:7" ht="17.100000000000001" customHeight="1" x14ac:dyDescent="0.3">
      <c r="B4" s="6" t="s">
        <v>28</v>
      </c>
      <c r="C4" s="6" t="s">
        <v>15</v>
      </c>
      <c r="D4" s="6" t="s">
        <v>36</v>
      </c>
      <c r="E4" s="7" t="s">
        <v>61</v>
      </c>
      <c r="F4" s="7" t="s">
        <v>62</v>
      </c>
      <c r="G4" s="7" t="s">
        <v>63</v>
      </c>
    </row>
    <row r="5" spans="2:7" ht="30" customHeight="1" x14ac:dyDescent="0.3">
      <c r="B5" s="11" t="s">
        <v>29</v>
      </c>
      <c r="C5" s="11" t="s">
        <v>51</v>
      </c>
      <c r="D5" s="12" t="s">
        <v>54</v>
      </c>
      <c r="E5" s="15">
        <v>50</v>
      </c>
      <c r="F5" s="15">
        <v>10</v>
      </c>
      <c r="G5" s="15">
        <v>10</v>
      </c>
    </row>
    <row r="6" spans="2:7" ht="30" customHeight="1" x14ac:dyDescent="0.3">
      <c r="B6" s="11" t="s">
        <v>30</v>
      </c>
      <c r="C6" s="11" t="s">
        <v>52</v>
      </c>
      <c r="D6" s="11" t="s">
        <v>55</v>
      </c>
      <c r="E6" s="15">
        <v>25</v>
      </c>
      <c r="F6" s="15">
        <v>5</v>
      </c>
      <c r="G6" s="15">
        <v>5</v>
      </c>
    </row>
    <row r="7" spans="2:7" ht="30" customHeight="1" x14ac:dyDescent="0.3">
      <c r="B7" s="11" t="s">
        <v>31</v>
      </c>
      <c r="C7" s="11" t="s">
        <v>51</v>
      </c>
      <c r="D7" s="11" t="s">
        <v>56</v>
      </c>
      <c r="E7" s="15">
        <v>50</v>
      </c>
      <c r="F7" s="15">
        <v>10</v>
      </c>
      <c r="G7" s="15">
        <v>10</v>
      </c>
    </row>
    <row r="8" spans="2:7" ht="30" customHeight="1" x14ac:dyDescent="0.3">
      <c r="B8" s="11" t="s">
        <v>32</v>
      </c>
      <c r="C8" s="11" t="s">
        <v>53</v>
      </c>
      <c r="D8" s="11" t="s">
        <v>57</v>
      </c>
      <c r="E8" s="15">
        <v>30</v>
      </c>
      <c r="F8" s="15">
        <v>7</v>
      </c>
      <c r="G8" s="15">
        <v>10</v>
      </c>
    </row>
    <row r="9" spans="2:7" ht="30" customHeight="1" x14ac:dyDescent="0.3">
      <c r="B9" s="11" t="s">
        <v>33</v>
      </c>
      <c r="C9" s="11" t="s">
        <v>52</v>
      </c>
      <c r="D9" s="11" t="s">
        <v>58</v>
      </c>
      <c r="E9" s="15">
        <v>25</v>
      </c>
      <c r="F9" s="15">
        <v>5</v>
      </c>
      <c r="G9" s="15">
        <v>5</v>
      </c>
    </row>
    <row r="10" spans="2:7" ht="30" customHeight="1" x14ac:dyDescent="0.3">
      <c r="B10" s="11" t="s">
        <v>30</v>
      </c>
      <c r="C10" s="11" t="s">
        <v>51</v>
      </c>
      <c r="D10" s="11" t="s">
        <v>59</v>
      </c>
      <c r="E10" s="15">
        <v>50</v>
      </c>
      <c r="F10" s="15">
        <v>10</v>
      </c>
      <c r="G10" s="15">
        <v>10</v>
      </c>
    </row>
    <row r="11" spans="2:7" ht="30" customHeight="1" x14ac:dyDescent="0.3">
      <c r="B11" s="11" t="s">
        <v>34</v>
      </c>
      <c r="C11" s="11" t="s">
        <v>51</v>
      </c>
      <c r="D11" s="11" t="s">
        <v>60</v>
      </c>
      <c r="E11" s="15">
        <v>50</v>
      </c>
      <c r="F11" s="15">
        <v>10</v>
      </c>
      <c r="G11" s="15">
        <v>10</v>
      </c>
    </row>
  </sheetData>
  <dataValidations count="8">
    <dataValidation allowBlank="1" showInputMessage="1" showErrorMessage="1" prompt="Ovaj radni list sadrži tablicu u kojoj su navedeni podaci za radne listove Popis zaliha i Popis za odabir zaliha. Veza za navigaciju na radni list Popis zaliha nalazi se u ćeliji B2" sqref="A1" xr:uid="{00000000-0002-0000-0200-000000000000}"/>
    <dataValidation allowBlank="1" showInputMessage="1" showErrorMessage="1" prompt="U ovaj stupac unesite broj regala" sqref="B4" xr:uid="{00000000-0002-0000-0200-000001000000}"/>
    <dataValidation allowBlank="1" showInputMessage="1" showErrorMessage="1" prompt="U ovaj stupac unesite opis regala" sqref="C4" xr:uid="{00000000-0002-0000-0200-000002000000}"/>
    <dataValidation allowBlank="1" showInputMessage="1" showErrorMessage="1" prompt="U ovaj stupac unesite mjesto regala" sqref="D4" xr:uid="{00000000-0002-0000-0200-000003000000}"/>
    <dataValidation allowBlank="1" showInputMessage="1" showErrorMessage="1" prompt="U ovaj stupac unesite širinu regala" sqref="E4" xr:uid="{00000000-0002-0000-0200-000004000000}"/>
    <dataValidation allowBlank="1" showInputMessage="1" showErrorMessage="1" prompt="U ovaj stupac unesite visinu regala" sqref="F4" xr:uid="{00000000-0002-0000-0200-000005000000}"/>
    <dataValidation allowBlank="1" showInputMessage="1" showErrorMessage="1" prompt="U ovaj stupac unesite duljinu regala" sqref="G4" xr:uid="{00000000-0002-0000-0200-000006000000}"/>
    <dataValidation allowBlank="1" showInputMessage="1" showErrorMessage="1" prompt="Veza navigacije na radni list Popis zaliha" sqref="B2" xr:uid="{00000000-0002-0000-0200-000007000000}"/>
  </dataValidations>
  <hyperlinks>
    <hyperlink ref="B2" location="'Popis inventara'!A1" tooltip="Odaberite da biste prikazali Popis zaliha" display="INVENTORY LIST" xr:uid="{00000000-0004-0000-0200-000000000000}"/>
  </hyperlinks>
  <printOptions horizontalCentered="1"/>
  <pageMargins left="0.25" right="0.25" top="0.75" bottom="0.75" header="0.3" footer="0.3"/>
  <pageSetup paperSize="9" orientation="landscape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TM02930030</ap:Template>
  <ap:ScaleCrop>false</ap:ScaleCrop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ap:HeadingPairs>
  <ap:TitlesOfParts>
    <vt:vector baseType="lpstr" size="11">
      <vt:lpstr>Popis zaliha</vt:lpstr>
      <vt:lpstr>Popis za odabir zaliha</vt:lpstr>
      <vt:lpstr>Traženje regala</vt:lpstr>
      <vt:lpstr>BrojRegala</vt:lpstr>
      <vt:lpstr>ColumnTitle1</vt:lpstr>
      <vt:lpstr>ColumnTitle2</vt:lpstr>
      <vt:lpstr>NazivStupca1</vt:lpstr>
      <vt:lpstr>NazivStupca3</vt:lpstr>
      <vt:lpstr>'Popis za odabir zaliha'!Print_Titles</vt:lpstr>
      <vt:lpstr>'Popis zaliha'!Print_Titles</vt:lpstr>
      <vt:lpstr>'Traženje regala'!Print_Titles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2017-06-02T00:14:58Z</dcterms:created>
  <dcterms:modified xsi:type="dcterms:W3CDTF">2021-07-06T08:57:34Z</dcterms:modified>
</cp:coreProperties>
</file>