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51.xml" ContentType="application/vnd.openxmlformats-officedocument.spreadsheetml.table+xml"/>
  <Override PartName="/xl/drawings/drawing31.xml" ContentType="application/vnd.openxmlformats-officedocument.drawing+xml"/>
  <Override PartName="/xl/tables/table72.xml" ContentType="application/vnd.openxmlformats-officedocument.spreadsheetml.table+xml"/>
  <Override PartName="/xl/tables/table63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4.xml" ContentType="application/vnd.openxmlformats-officedocument.spreadsheetml.table+xml"/>
  <Override PartName="/xl/drawings/drawing22.xml" ContentType="application/vnd.openxmlformats-officedocument.drawing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3.xml" ContentType="application/vnd.openxmlformats-officedocument.spreadsheetml.worksheet+xml"/>
  <Override PartName="/xl/tables/table17.xml" ContentType="application/vnd.openxmlformats-officedocument.spreadsheetml.tab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EFDAE105-ACE5-432F-B4DA-DC8705318111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סיכום" sheetId="4" r:id="rId1"/>
    <sheet name="רכוש" sheetId="1" r:id="rId2"/>
    <sheet name="התחייבויות והון עצמי" sheetId="2" r:id="rId3"/>
  </sheets>
  <definedNames>
    <definedName name="Current_Year">סיכום!$D$2</definedName>
    <definedName name="Preceding_Year">סיכום!$C$2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C2" i="4"/>
  <c r="D2" i="4"/>
  <c r="C19" i="2"/>
  <c r="D19" i="2"/>
  <c r="C14" i="2"/>
  <c r="D14" i="2"/>
  <c r="C10" i="2"/>
  <c r="C6" i="4"/>
  <c r="D10" i="2"/>
  <c r="C21" i="1"/>
  <c r="D21" i="1"/>
  <c r="C17" i="1"/>
  <c r="D17" i="1"/>
  <c r="C10" i="1"/>
  <c r="D10" i="1"/>
  <c r="C2" i="1"/>
  <c r="D2" i="1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<sst xmlns="http://schemas.openxmlformats.org/spreadsheetml/2006/main" count="53" uniqueCount="38">
  <si>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סיכום יתרה</t>
  </si>
  <si>
    <t>סה"כ נכסים</t>
  </si>
  <si>
    <t>סה"כ התחייבויות והון עצמי</t>
  </si>
  <si>
    <t>יתרה</t>
  </si>
  <si>
    <t>שנה 1</t>
  </si>
  <si>
    <t>שנה 2</t>
  </si>
  <si>
    <t xml:space="preserve"> </t>
  </si>
  <si>
    <t>רכוש שוטף</t>
  </si>
  <si>
    <t>מזומנים</t>
  </si>
  <si>
    <t>השקעות</t>
  </si>
  <si>
    <t>מלאי</t>
  </si>
  <si>
    <t>חשבונות חייבים</t>
  </si>
  <si>
    <t>הוצאות מראש</t>
  </si>
  <si>
    <t>אחר</t>
  </si>
  <si>
    <t>סה"כ רכוש שוטף</t>
  </si>
  <si>
    <t>רכוש קבוע</t>
  </si>
  <si>
    <t>בניינים וציוד</t>
  </si>
  <si>
    <t>שיפורים במושכר</t>
  </si>
  <si>
    <t>הון והשקעות אחרות</t>
  </si>
  <si>
    <t>בניכוי פחת נצבר</t>
  </si>
  <si>
    <t>סה"כ רכוש קבוע</t>
  </si>
  <si>
    <t>רכוש אחר</t>
  </si>
  <si>
    <t>מוניטין</t>
  </si>
  <si>
    <t>סה"כ רכוש אחר</t>
  </si>
  <si>
    <t>התחייבויות שוטפות</t>
  </si>
  <si>
    <t>חשבונות זכאים</t>
  </si>
  <si>
    <t>שכר שנצבר</t>
  </si>
  <si>
    <t>פיצויים שנצברו</t>
  </si>
  <si>
    <t>מס הכנסה לתשלום</t>
  </si>
  <si>
    <t>הכנסות צפויות</t>
  </si>
  <si>
    <t>סה"כ התחייבויות שוטפות</t>
  </si>
  <si>
    <t>התחייבויות לזמן ארוך</t>
  </si>
  <si>
    <t>משכנתה לתשלום</t>
  </si>
  <si>
    <t>סה"כ התחייבויות לזמן ארוך</t>
  </si>
  <si>
    <t>הון עצמי</t>
  </si>
  <si>
    <t>השקעת הון</t>
  </si>
  <si>
    <t>יתרת רווח שנצברה</t>
  </si>
  <si>
    <t>סה"כ הון עצמי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</si>
</sst>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.00"/>
  </numFmts>
  <fonts count="24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1"/>
      <color theme="3"/>
      <name val="Tahoma"/>
      <family val="2"/>
    </font>
    <font>
      <sz val="12"/>
      <color theme="5"/>
      <name val="Tahoma"/>
      <family val="2"/>
    </font>
    <font>
      <b/>
      <sz val="12"/>
      <color theme="1"/>
      <name val="Tahoma"/>
      <family val="2"/>
    </font>
    <font>
      <sz val="20"/>
      <color theme="3"/>
      <name val="Tahoma"/>
      <family val="2"/>
    </font>
    <font>
      <sz val="11"/>
      <name val="Tahoma"/>
      <family val="2"/>
    </font>
    <font>
      <sz val="20"/>
      <color theme="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0" applyNumberFormat="0" applyAlignment="0" applyProtection="0"/>
    <xf numFmtId="0" fontId="15" fillId="8" borderId="11" applyNumberFormat="0" applyAlignment="0" applyProtection="0"/>
    <xf numFmtId="0" fontId="13" fillId="8" borderId="10" applyNumberFormat="0" applyAlignment="0" applyProtection="0"/>
    <xf numFmtId="0" fontId="17" fillId="0" borderId="12" applyNumberFormat="0" applyFill="0" applyAlignment="0" applyProtection="0"/>
    <xf numFmtId="0" fontId="8" fillId="9" borderId="13" applyNumberFormat="0" applyAlignment="0" applyProtection="0"/>
    <xf numFmtId="0" fontId="12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Alignment="1">
      <alignment horizontal="right" vertical="center" indent="1" readingOrder="2"/>
    </xf>
    <xf numFmtId="0" fontId="0" fillId="3" borderId="0" xfId="0" applyFont="1" applyFill="1" applyAlignment="1">
      <alignment horizontal="right" vertical="center" indent="1" readingOrder="2"/>
    </xf>
    <xf numFmtId="0" fontId="0" fillId="2" borderId="0" xfId="0" applyFont="1" applyFill="1" applyAlignment="1">
      <alignment horizontal="right" vertical="center" indent="1" readingOrder="2"/>
    </xf>
    <xf numFmtId="0" fontId="18" fillId="0" borderId="1" xfId="0" applyFont="1" applyBorder="1" applyAlignment="1">
      <alignment horizontal="right" readingOrder="2"/>
    </xf>
    <xf numFmtId="0" fontId="19" fillId="0" borderId="1" xfId="0" applyFont="1" applyBorder="1" applyAlignment="1">
      <alignment horizontal="left" indent="1" readingOrder="2"/>
    </xf>
    <xf numFmtId="0" fontId="20" fillId="0" borderId="2" xfId="0" applyFont="1" applyBorder="1" applyAlignment="1">
      <alignment horizontal="right" vertical="center" indent="1" readingOrder="2"/>
    </xf>
    <xf numFmtId="0" fontId="18" fillId="0" borderId="3" xfId="0" applyFont="1" applyBorder="1" applyAlignment="1">
      <alignment horizontal="left" vertical="center" indent="1" readingOrder="2"/>
    </xf>
    <xf numFmtId="0" fontId="18" fillId="0" borderId="4" xfId="0" applyFont="1" applyBorder="1" applyAlignment="1">
      <alignment horizontal="left" vertical="center" indent="1" readingOrder="2"/>
    </xf>
    <xf numFmtId="0" fontId="21" fillId="0" borderId="1" xfId="0" applyFont="1" applyFill="1" applyBorder="1" applyAlignment="1">
      <alignment horizontal="right" readingOrder="2"/>
    </xf>
    <xf numFmtId="0" fontId="18" fillId="0" borderId="0" xfId="0" applyFont="1" applyFill="1" applyAlignment="1">
      <alignment horizontal="right" vertical="center" readingOrder="2"/>
    </xf>
    <xf numFmtId="0" fontId="19" fillId="0" borderId="6" xfId="0" applyFont="1" applyBorder="1" applyAlignment="1">
      <alignment horizontal="left" vertical="center" indent="1" readingOrder="2"/>
    </xf>
    <xf numFmtId="0" fontId="22" fillId="2" borderId="0" xfId="0" applyFont="1" applyFill="1" applyAlignment="1">
      <alignment horizontal="right" vertical="center" indent="1" readingOrder="2"/>
    </xf>
    <xf numFmtId="0" fontId="23" fillId="0" borderId="5" xfId="0" applyFont="1" applyFill="1" applyBorder="1" applyAlignment="1">
      <alignment horizontal="right" readingOrder="2"/>
    </xf>
    <xf numFmtId="0" fontId="10" fillId="0" borderId="5" xfId="0" applyFont="1" applyFill="1" applyBorder="1" applyAlignment="1">
      <alignment horizontal="right" vertical="center" readingOrder="2"/>
    </xf>
    <xf numFmtId="0" fontId="19" fillId="0" borderId="0" xfId="0" applyFont="1" applyBorder="1" applyAlignment="1">
      <alignment horizontal="left" vertical="center" indent="1" readingOrder="2"/>
    </xf>
    <xf numFmtId="166" fontId="0" fillId="0" borderId="0" xfId="0" applyNumberFormat="1" applyFont="1" applyAlignment="1">
      <alignment horizontal="left" vertical="center" indent="1" readingOrder="1"/>
    </xf>
    <xf numFmtId="166" fontId="0" fillId="3" borderId="0" xfId="0" applyNumberFormat="1" applyFont="1" applyFill="1" applyAlignment="1">
      <alignment horizontal="left" vertical="center" indent="1" readingOrder="1"/>
    </xf>
    <xf numFmtId="166" fontId="0" fillId="2" borderId="0" xfId="0" applyNumberFormat="1" applyFont="1" applyFill="1" applyAlignment="1">
      <alignment horizontal="left" vertical="center" indent="1" readingOrder="1"/>
    </xf>
    <xf numFmtId="166" fontId="22" fillId="2" borderId="0" xfId="0" applyNumberFormat="1" applyFont="1" applyFill="1" applyAlignment="1">
      <alignment horizontal="left" vertical="center" indent="1" readingOrder="1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4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2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66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טבלה עסקית" pivot="0" count="3" xr9:uid="{00000000-0011-0000-FFFF-FFFF00000000}">
      <tableStyleElement type="wholeTable" dxfId="65"/>
      <tableStyleElement type="headerRow" dxfId="64"/>
      <tableStyleElement type="secondRowStripe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 b="1"/>
              <a:t>רכוש</a:t>
            </a:r>
          </a:p>
        </c:rich>
      </c:tx>
      <c:layout>
        <c:manualLayout>
          <c:xMode val="edge"/>
          <c:yMode val="edge"/>
          <c:x val="0.92976413183251427"/>
          <c:y val="2.5973966092076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404694322711924"/>
          <c:y val="0.19815350783854721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סיכום!$C$2</c:f>
              <c:strCache>
                <c:ptCount val="1"/>
                <c:pt idx="0">
                  <c:v>שנת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(רכוש!$B$4:$B$9,רכוש!$B$13:$B$16,רכוש!$B$20)</c:f>
              <c:strCache>
                <c:ptCount val="11"/>
                <c:pt idx="0">
                  <c:v>מזומנים</c:v>
                </c:pt>
                <c:pt idx="1">
                  <c:v>השקעות</c:v>
                </c:pt>
                <c:pt idx="2">
                  <c:v>מלאי</c:v>
                </c:pt>
                <c:pt idx="3">
                  <c:v>חשבונות חייבים</c:v>
                </c:pt>
                <c:pt idx="4">
                  <c:v>הוצאות מראש</c:v>
                </c:pt>
                <c:pt idx="5">
                  <c:v>אחר</c:v>
                </c:pt>
                <c:pt idx="6">
                  <c:v>בניינים וציוד</c:v>
                </c:pt>
                <c:pt idx="7">
                  <c:v>שיפורים במושכר</c:v>
                </c:pt>
                <c:pt idx="8">
                  <c:v>הון והשקעות אחרות</c:v>
                </c:pt>
                <c:pt idx="9">
                  <c:v>בניכוי פחת נצבר</c:v>
                </c:pt>
                <c:pt idx="10">
                  <c:v>מוניטין</c:v>
                </c:pt>
              </c:strCache>
            </c:strRef>
          </c:cat>
          <c:val>
            <c:numRef>
              <c:f>(רכוש!$C$4:$C$9,רכוש!$C$13:$C$16,רכוש!$C$20)</c:f>
              <c:numCache>
                <c:formatCode>"₪"\ #,##0.00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סיכום!$D$2</c:f>
              <c:strCache>
                <c:ptCount val="1"/>
                <c:pt idx="0">
                  <c:v>שנת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(רכוש!$B$4:$B$9,רכוש!$B$13:$B$16,רכוש!$B$20)</c:f>
              <c:strCache>
                <c:ptCount val="11"/>
                <c:pt idx="0">
                  <c:v>מזומנים</c:v>
                </c:pt>
                <c:pt idx="1">
                  <c:v>השקעות</c:v>
                </c:pt>
                <c:pt idx="2">
                  <c:v>מלאי</c:v>
                </c:pt>
                <c:pt idx="3">
                  <c:v>חשבונות חייבים</c:v>
                </c:pt>
                <c:pt idx="4">
                  <c:v>הוצאות מראש</c:v>
                </c:pt>
                <c:pt idx="5">
                  <c:v>אחר</c:v>
                </c:pt>
                <c:pt idx="6">
                  <c:v>בניינים וציוד</c:v>
                </c:pt>
                <c:pt idx="7">
                  <c:v>שיפורים במושכר</c:v>
                </c:pt>
                <c:pt idx="8">
                  <c:v>הון והשקעות אחרות</c:v>
                </c:pt>
                <c:pt idx="9">
                  <c:v>בניכוי פחת נצבר</c:v>
                </c:pt>
                <c:pt idx="10">
                  <c:v>מוניטין</c:v>
                </c:pt>
              </c:strCache>
            </c:strRef>
          </c:cat>
          <c:val>
            <c:numRef>
              <c:f>(רכוש!$D$4:$D$9,רכוש!$D$13:$D$16,רכוש!$D$20)</c:f>
              <c:numCache>
                <c:formatCode>"₪"\ #,##0.00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axMin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₪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01636456517044E-3"/>
          <c:y val="2.0640207136270128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 b="1"/>
              <a:t>התחייבויות והון עצמי</a:t>
            </a:r>
          </a:p>
        </c:rich>
      </c:tx>
      <c:layout>
        <c:manualLayout>
          <c:xMode val="edge"/>
          <c:yMode val="edge"/>
          <c:x val="0.75046026281890632"/>
          <c:y val="2.146946158757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6906975824001906E-2"/>
          <c:y val="0.18341036915840064"/>
          <c:w val="0.70519614696404154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סיכום!$C$2</c:f>
              <c:strCache>
                <c:ptCount val="1"/>
                <c:pt idx="0">
                  <c:v>שנת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('התחייבויות והון עצמי'!$B$4:$B$9,'התחייבויות והון עצמי'!$B$13,'התחייבויות והון עצמי'!$B$17:$B$18)</c:f>
              <c:strCache>
                <c:ptCount val="9"/>
                <c:pt idx="0">
                  <c:v>חשבונות זכאים</c:v>
                </c:pt>
                <c:pt idx="1">
                  <c:v>שכר שנצבר</c:v>
                </c:pt>
                <c:pt idx="2">
                  <c:v>פיצויים שנצברו</c:v>
                </c:pt>
                <c:pt idx="3">
                  <c:v>מס הכנסה לתשלום</c:v>
                </c:pt>
                <c:pt idx="4">
                  <c:v>הכנסות צפויות</c:v>
                </c:pt>
                <c:pt idx="5">
                  <c:v>אחר</c:v>
                </c:pt>
                <c:pt idx="6">
                  <c:v>משכנתה לתשלום</c:v>
                </c:pt>
                <c:pt idx="7">
                  <c:v>השקעת הון</c:v>
                </c:pt>
                <c:pt idx="8">
                  <c:v>יתרת רווח שנצברה</c:v>
                </c:pt>
              </c:strCache>
            </c:strRef>
          </c:cat>
          <c:val>
            <c:numRef>
              <c:f>('התחייבויות והון עצמי'!$C$4:$C$9,'התחייבויות והון עצמי'!$C$13,'התחייבויות והון עצמי'!$C$17:$C$18)</c:f>
              <c:numCache>
                <c:formatCode>"₪"\ #,##0.00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סיכום!$D$2</c:f>
              <c:strCache>
                <c:ptCount val="1"/>
                <c:pt idx="0">
                  <c:v>שנת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('התחייבויות והון עצמי'!$B$4:$B$9,'התחייבויות והון עצמי'!$B$13,'התחייבויות והון עצמי'!$B$17:$B$18)</c:f>
              <c:strCache>
                <c:ptCount val="9"/>
                <c:pt idx="0">
                  <c:v>חשבונות זכאים</c:v>
                </c:pt>
                <c:pt idx="1">
                  <c:v>שכר שנצבר</c:v>
                </c:pt>
                <c:pt idx="2">
                  <c:v>פיצויים שנצברו</c:v>
                </c:pt>
                <c:pt idx="3">
                  <c:v>מס הכנסה לתשלום</c:v>
                </c:pt>
                <c:pt idx="4">
                  <c:v>הכנסות צפויות</c:v>
                </c:pt>
                <c:pt idx="5">
                  <c:v>אחר</c:v>
                </c:pt>
                <c:pt idx="6">
                  <c:v>משכנתה לתשלום</c:v>
                </c:pt>
                <c:pt idx="7">
                  <c:v>השקעת הון</c:v>
                </c:pt>
                <c:pt idx="8">
                  <c:v>יתרת רווח שנצברה</c:v>
                </c:pt>
              </c:strCache>
            </c:strRef>
          </c:cat>
          <c:val>
            <c:numRef>
              <c:f>('התחייבויות והון עצמי'!$D$4:$D$9,'התחייבויות והון עצמי'!$D$13,'התחייבויות והון עצמי'!$D$17:$D$18)</c:f>
              <c:numCache>
                <c:formatCode>"₪"\ #,##0.00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axMin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₪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47014160917822E-3"/>
          <c:y val="1.596013336170816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2.jpe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3</xdr:col>
      <xdr:colOff>1314450</xdr:colOff>
      <xdr:row>19</xdr:row>
      <xdr:rowOff>0</xdr:rowOff>
    </xdr:to>
    <xdr:graphicFrame macro="">
      <xdr:nvGraphicFramePr>
        <xdr:cNvPr id="5" name="תרשים 4" descr="תרשים נכסים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תרשים 6" descr="תרשים התחייבויות והון עצמי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1314450</xdr:colOff>
      <xdr:row>0</xdr:row>
      <xdr:rowOff>1322306</xdr:rowOff>
    </xdr:to>
    <xdr:pic>
      <xdr:nvPicPr>
        <xdr:cNvPr id="6" name="תמונה 5" descr="תמונה מופשטת" title="כרזה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920831600" y="0"/>
          <a:ext cx="567690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תיבת טקסט 1" descr="מאזן" title="כותרת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2481598100" y="306941"/>
          <a:ext cx="578167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marL="0" algn="r" rtl="1"/>
          <a:r>
            <a:rPr lang="he" sz="20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מאזן</a:t>
          </a:r>
        </a:p>
        <a:p>
          <a:pPr marL="0" algn="r" rtl="1"/>
          <a:r>
            <a:rPr lang="he" sz="2000">
              <a:solidFill>
                <a:schemeClr val="tx2">
                  <a:lumMod val="20000"/>
                  <a:lumOff val="8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שם החברה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4</xdr:col>
      <xdr:colOff>1</xdr:colOff>
      <xdr:row>1</xdr:row>
      <xdr:rowOff>0</xdr:rowOff>
    </xdr:to>
    <xdr:pic>
      <xdr:nvPicPr>
        <xdr:cNvPr id="2" name="תמונה 1" descr="תמונה מופשטת" title="כרזה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0918650374" y="0"/>
          <a:ext cx="5686425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תיבת טקסט 1" descr="מאזן" title="כותרת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 flipH="1">
          <a:off x="152400" y="1"/>
          <a:ext cx="578167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marL="0" algn="r" rtl="1"/>
          <a:r>
            <a:rPr lang="he" sz="20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רכוש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0</xdr:rowOff>
    </xdr:from>
    <xdr:to>
      <xdr:col>3</xdr:col>
      <xdr:colOff>1314451</xdr:colOff>
      <xdr:row>1</xdr:row>
      <xdr:rowOff>0</xdr:rowOff>
    </xdr:to>
    <xdr:pic>
      <xdr:nvPicPr>
        <xdr:cNvPr id="2" name="תמונה 1" descr="תמונה מופשטת" title="כרזה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0918116974" y="0"/>
          <a:ext cx="5676899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תיבת טקסט 1" descr="מאזן" title="כותרת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 flipH="1">
          <a:off x="152400" y="1"/>
          <a:ext cx="578167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marL="0" algn="r" rtl="1"/>
          <a:r>
            <a:rPr lang="he" sz="20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התחייבויות והון עצמי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_Summary" displayName="Table_Summary" ref="B4:D7" headerRowDxfId="56" dataDxfId="54" totalsRowDxfId="55">
  <tableColumns count="3">
    <tableColumn id="1" xr3:uid="{00000000-0010-0000-0000-000001000000}" name="סיכום יתרה" totalsRowLabel="סה&quot;כ" dataDxfId="59" totalsRowDxfId="62"/>
    <tableColumn id="2" xr3:uid="{00000000-0010-0000-0000-000002000000}" name="שנה 1" dataDxfId="58" totalsRowDxfId="61"/>
    <tableColumn id="3" xr3:uid="{00000000-0010-0000-0000-000003000000}" name="שנה 2" totalsRowFunction="sum" dataDxfId="57" totalsRowDxfId="60"/>
  </tableColumns>
  <tableStyleInfo name="טבלה עסקית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CurrentAssets" displayName="Table_CurrentAssets" ref="B3:D10" totalsRowCount="1" headerRowDxfId="47" dataDxfId="45" totalsRowDxfId="46">
  <tableColumns count="3">
    <tableColumn id="1" xr3:uid="{00000000-0010-0000-0100-000001000000}" name="רכוש שוטף" totalsRowLabel="סה&quot;כ רכוש שוטף" dataDxfId="53" totalsRowDxfId="52"/>
    <tableColumn id="2" xr3:uid="{00000000-0010-0000-0100-000002000000}" name="שנה 1" totalsRowFunction="sum" dataDxfId="51" totalsRowDxfId="50"/>
    <tableColumn id="3" xr3:uid="{00000000-0010-0000-0100-000003000000}" name="שנה 2" totalsRowFunction="sum" dataDxfId="49" totalsRowDxfId="48"/>
  </tableColumns>
  <tableStyleInfo name="טבלה עסקית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FixedAssets" displayName="Table_FixedAssets" ref="B12:D17" totalsRowCount="1" headerRowDxfId="38" dataDxfId="36" totalsRowDxfId="37">
  <tableColumns count="3">
    <tableColumn id="1" xr3:uid="{00000000-0010-0000-0200-000001000000}" name="רכוש קבוע" totalsRowLabel="סה&quot;כ רכוש קבוע" dataDxfId="44" totalsRowDxfId="43"/>
    <tableColumn id="2" xr3:uid="{00000000-0010-0000-0200-000002000000}" name="שנה 1" totalsRowFunction="sum" dataDxfId="42" totalsRowDxfId="41"/>
    <tableColumn id="3" xr3:uid="{00000000-0010-0000-0200-000003000000}" name="שנה 2" totalsRowFunction="sum" dataDxfId="40" totalsRowDxfId="39"/>
  </tableColumns>
  <tableStyleInfo name="טבלה עסקית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OtherAssets" displayName="Table_OtherAssets" ref="B19:D21" totalsRowCount="1" headerRowDxfId="29" dataDxfId="27" totalsRowDxfId="28">
  <tableColumns count="3">
    <tableColumn id="1" xr3:uid="{00000000-0010-0000-0300-000001000000}" name="רכוש אחר" totalsRowLabel="סה&quot;כ רכוש אחר" dataDxfId="35" totalsRowDxfId="34"/>
    <tableColumn id="2" xr3:uid="{00000000-0010-0000-0300-000002000000}" name="שנה 1" totalsRowFunction="sum" dataDxfId="33" totalsRowDxfId="32"/>
    <tableColumn id="3" xr3:uid="{00000000-0010-0000-0300-000003000000}" name="שנה 2" totalsRowFunction="sum" dataDxfId="31" totalsRowDxfId="30"/>
  </tableColumns>
  <tableStyleInfo name="טבלה עסקית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_CurrentLiabilities" displayName="Table_CurrentLiabilities" ref="B3:D10" totalsRowCount="1" headerRowDxfId="20" dataDxfId="18" totalsRowDxfId="19">
  <tableColumns count="3">
    <tableColumn id="1" xr3:uid="{00000000-0010-0000-0400-000001000000}" name="התחייבויות שוטפות" totalsRowLabel="סה&quot;כ התחייבויות שוטפות" dataDxfId="26" totalsRowDxfId="25"/>
    <tableColumn id="2" xr3:uid="{00000000-0010-0000-0400-000002000000}" name="שנה 1" totalsRowFunction="sum" dataDxfId="24" totalsRowDxfId="23"/>
    <tableColumn id="3" xr3:uid="{00000000-0010-0000-0400-000003000000}" name="שנה 2" totalsRowFunction="sum" dataDxfId="22" totalsRowDxfId="21"/>
  </tableColumns>
  <tableStyleInfo name="טבלה עסקית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_LongTermLiabilities" displayName="Table_LongTermLiabilities" ref="B12:D14" totalsRowCount="1" headerRowDxfId="11" dataDxfId="9" totalsRowDxfId="10">
  <tableColumns count="3">
    <tableColumn id="1" xr3:uid="{00000000-0010-0000-0500-000001000000}" name="התחייבויות לזמן ארוך" totalsRowLabel="סה&quot;כ התחייבויות לזמן ארוך" dataDxfId="17" totalsRowDxfId="16"/>
    <tableColumn id="2" xr3:uid="{00000000-0010-0000-0500-000002000000}" name="שנה 1" totalsRowFunction="sum" dataDxfId="15" totalsRowDxfId="14"/>
    <tableColumn id="3" xr3:uid="{00000000-0010-0000-0500-000003000000}" name="שנה 2" totalsRowFunction="sum" dataDxfId="13" totalsRowDxfId="12"/>
  </tableColumns>
  <tableStyleInfo name="טבלה עסקית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_OwnersEquity" displayName="Table_OwnersEquity" ref="B16:D19" totalsRowCount="1" headerRowDxfId="2" dataDxfId="0" totalsRowDxfId="1">
  <tableColumns count="3">
    <tableColumn id="1" xr3:uid="{00000000-0010-0000-0600-000001000000}" name="הון עצמי" totalsRowLabel="סה&quot;כ הון עצמי" dataDxfId="8" totalsRowDxfId="7"/>
    <tableColumn id="2" xr3:uid="{00000000-0010-0000-0600-000002000000}" name="שנה 1" totalsRowFunction="sum" dataDxfId="6" totalsRowDxfId="5"/>
    <tableColumn id="3" xr3:uid="{00000000-0010-0000-0600-000003000000}" name="שנה 2" totalsRowFunction="sum" dataDxfId="4" totalsRowDxfId="3"/>
  </tableColumns>
  <tableStyleInfo name="טבלה עסקית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7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4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5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72.xml" Id="rId5" /><Relationship Type="http://schemas.openxmlformats.org/officeDocument/2006/relationships/table" Target="/xl/tables/table63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rightToLeft="1" tabSelected="1" zoomScaleNormal="100" workbookViewId="0"/>
  </sheetViews>
  <sheetFormatPr defaultColWidth="8.75" defaultRowHeight="21" customHeight="1" x14ac:dyDescent="0.2"/>
  <cols>
    <col min="1" max="1" width="1.625" style="1" customWidth="1"/>
    <col min="2" max="2" width="38.625" style="1" customWidth="1"/>
    <col min="3" max="3" width="18.625" style="1" customWidth="1"/>
    <col min="4" max="4" width="17.375" style="1" customWidth="1"/>
    <col min="5" max="5" width="1.625" style="1" customWidth="1"/>
    <col min="6" max="16384" width="8.75" style="1"/>
  </cols>
  <sheetData>
    <row r="1" spans="1:5" ht="105.6" customHeight="1" x14ac:dyDescent="0.2">
      <c r="A1" s="2"/>
      <c r="B1" s="2"/>
      <c r="C1" s="2"/>
      <c r="D1" s="2"/>
      <c r="E1" s="2" t="s">
        <v>6</v>
      </c>
    </row>
    <row r="2" spans="1:5" ht="25.5" customHeight="1" x14ac:dyDescent="0.2">
      <c r="A2" s="2"/>
      <c r="B2" s="6"/>
      <c r="C2" s="7" t="str">
        <f ca="1">"שנת " &amp; YEAR(TODAY())-1</f>
        <v>שנת 2018</v>
      </c>
      <c r="D2" s="7" t="str">
        <f ca="1">"שנת " &amp; YEAR(TODAY())</f>
        <v>שנת 2019</v>
      </c>
      <c r="E2" s="2"/>
    </row>
    <row r="3" spans="1:5" ht="9" customHeight="1" x14ac:dyDescent="0.2">
      <c r="A3" s="2"/>
      <c r="B3" s="2"/>
      <c r="C3" s="2"/>
      <c r="D3" s="2"/>
      <c r="E3" s="2"/>
    </row>
    <row r="4" spans="1:5" ht="21" customHeight="1" x14ac:dyDescent="0.2">
      <c r="A4" s="2"/>
      <c r="B4" s="8" t="s">
        <v>0</v>
      </c>
      <c r="C4" s="9" t="s">
        <v>4</v>
      </c>
      <c r="D4" s="10" t="s">
        <v>5</v>
      </c>
      <c r="E4" s="2"/>
    </row>
    <row r="5" spans="1:5" ht="21" customHeight="1" x14ac:dyDescent="0.2">
      <c r="A5" s="2"/>
      <c r="B5" s="3" t="s">
        <v>1</v>
      </c>
      <c r="C5" s="18">
        <f>Table_CurrentAssets[[#Totals],[שנה 1]]+Table_FixedAssets[[#Totals],[שנה 1]]+Table_OtherAssets[[#Totals],[שנה 1]]</f>
        <v>9545</v>
      </c>
      <c r="D5" s="18">
        <f>Table_CurrentAssets[[#Totals],[שנה 2]]+Table_FixedAssets[[#Totals],[שנה 2]]+Table_OtherAssets[[#Totals],[שנה 2]]</f>
        <v>12735</v>
      </c>
      <c r="E5" s="2"/>
    </row>
    <row r="6" spans="1:5" ht="21" customHeight="1" x14ac:dyDescent="0.2">
      <c r="A6" s="2"/>
      <c r="B6" s="4" t="s">
        <v>2</v>
      </c>
      <c r="C6" s="19">
        <f>Table_CurrentLiabilities[[#Totals],[שנה 1]]+Table_LongTermLiabilities[[#Totals],[שנה 1]]+Table_OwnersEquity[[#Totals],[שנה 1]]</f>
        <v>8540</v>
      </c>
      <c r="D6" s="19">
        <f>Table_CurrentLiabilities[[#Totals],[שנה 2]]+Table_LongTermLiabilities[[#Totals],[שנה 2]]+Table_OwnersEquity[[#Totals],[שנה 2]]</f>
        <v>6227</v>
      </c>
      <c r="E6" s="2"/>
    </row>
    <row r="7" spans="1:5" ht="21" customHeight="1" x14ac:dyDescent="0.2">
      <c r="A7" s="2"/>
      <c r="B7" s="5" t="s">
        <v>3</v>
      </c>
      <c r="C7" s="20">
        <f>C5-C6</f>
        <v>1005</v>
      </c>
      <c r="D7" s="20">
        <f>D5-D6</f>
        <v>6508</v>
      </c>
      <c r="E7" s="2"/>
    </row>
    <row r="19" ht="12" customHeight="1" x14ac:dyDescent="0.2"/>
    <row r="31" ht="12" customHeight="1" x14ac:dyDescent="0.2"/>
  </sheetData>
  <dataValidations count="4">
    <dataValidation allowBlank="1" showInputMessage="1" showErrorMessage="1" promptTitle="מאזן" prompt="הזן את השנה הקודמת בתא C2 ואת השנה הנוכחית בתא D2.‏ _x000a__x000a_הזן את פרטי הנכסים וההתחייבויות ואת פרטי ההון העצמי בלשוניות הבאות. תרשימי סיכום היתרה ושנה מול שנה בלשונית זו מתעדכנים באופן אוטומטי._x000a_" sqref="A1" xr:uid="{00000000-0002-0000-0000-000000000000}"/>
    <dataValidation allowBlank="1" showInputMessage="1" showErrorMessage="1" prompt="הזן את השנה הקודמת בתא זה" sqref="C2" xr:uid="{00000000-0002-0000-0000-000001000000}"/>
    <dataValidation allowBlank="1" showInputMessage="1" showErrorMessage="1" prompt="הזן את השנה הנוכחית בתא זה" sqref="D2" xr:uid="{00000000-0002-0000-0000-000002000000}"/>
    <dataValidation allowBlank="1" showInputMessage="1" showErrorMessage="1" prompt="טבלה זו מתעדכנת באופן אוטומטי מנתונים בלשוניות 'נכסים והתחייבויות' ו'הון עצמי'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showGridLines="0" showRowColHeaders="0" rightToLeft="1" workbookViewId="0"/>
  </sheetViews>
  <sheetFormatPr defaultColWidth="8.75" defaultRowHeight="21" customHeight="1" x14ac:dyDescent="0.2"/>
  <cols>
    <col min="1" max="1" width="1.625" style="1" customWidth="1"/>
    <col min="2" max="2" width="38.625" style="1" customWidth="1"/>
    <col min="3" max="3" width="18.625" style="1" customWidth="1"/>
    <col min="4" max="4" width="17.375" style="1" customWidth="1"/>
    <col min="5" max="9" width="1.625" style="1" customWidth="1"/>
    <col min="10" max="16384" width="8.75" style="1"/>
  </cols>
  <sheetData>
    <row r="1" spans="1:5" ht="45" customHeight="1" x14ac:dyDescent="0.35">
      <c r="A1" s="2"/>
      <c r="B1" s="11"/>
      <c r="C1" s="12"/>
      <c r="D1" s="12"/>
      <c r="E1" s="2" t="s">
        <v>6</v>
      </c>
    </row>
    <row r="2" spans="1:5" ht="21" customHeight="1" x14ac:dyDescent="0.2">
      <c r="A2" s="2"/>
      <c r="B2" s="2"/>
      <c r="C2" s="13" t="str">
        <f ca="1">Preceding_Year</f>
        <v>שנת 2018</v>
      </c>
      <c r="D2" s="13" t="str">
        <f ca="1">Current_Year</f>
        <v>שנת 2019</v>
      </c>
      <c r="E2" s="2"/>
    </row>
    <row r="3" spans="1:5" ht="21" customHeight="1" x14ac:dyDescent="0.2">
      <c r="A3" s="2"/>
      <c r="B3" s="8" t="s">
        <v>7</v>
      </c>
      <c r="C3" s="9" t="s">
        <v>4</v>
      </c>
      <c r="D3" s="10" t="s">
        <v>5</v>
      </c>
      <c r="E3" s="2"/>
    </row>
    <row r="4" spans="1:5" ht="21" customHeight="1" x14ac:dyDescent="0.2">
      <c r="A4" s="2"/>
      <c r="B4" s="3" t="s">
        <v>8</v>
      </c>
      <c r="C4" s="18">
        <v>1000</v>
      </c>
      <c r="D4" s="18">
        <v>1700</v>
      </c>
      <c r="E4" s="2"/>
    </row>
    <row r="5" spans="1:5" ht="21" customHeight="1" x14ac:dyDescent="0.2">
      <c r="A5" s="2"/>
      <c r="B5" s="3" t="s">
        <v>9</v>
      </c>
      <c r="C5" s="18">
        <v>1500</v>
      </c>
      <c r="D5" s="18">
        <v>2550</v>
      </c>
      <c r="E5" s="2"/>
    </row>
    <row r="6" spans="1:5" ht="21" customHeight="1" x14ac:dyDescent="0.2">
      <c r="A6" s="2"/>
      <c r="B6" s="3" t="s">
        <v>10</v>
      </c>
      <c r="C6" s="18">
        <v>650</v>
      </c>
      <c r="D6" s="18">
        <v>1250</v>
      </c>
      <c r="E6" s="2"/>
    </row>
    <row r="7" spans="1:5" ht="21" customHeight="1" x14ac:dyDescent="0.2">
      <c r="A7" s="2"/>
      <c r="B7" s="3" t="s">
        <v>11</v>
      </c>
      <c r="C7" s="18">
        <v>150</v>
      </c>
      <c r="D7" s="18">
        <v>230</v>
      </c>
      <c r="E7" s="2"/>
    </row>
    <row r="8" spans="1:5" ht="21" customHeight="1" x14ac:dyDescent="0.2">
      <c r="A8" s="2"/>
      <c r="B8" s="3" t="s">
        <v>12</v>
      </c>
      <c r="C8" s="18">
        <v>1230</v>
      </c>
      <c r="D8" s="18">
        <v>950</v>
      </c>
      <c r="E8" s="2"/>
    </row>
    <row r="9" spans="1:5" ht="21" customHeight="1" x14ac:dyDescent="0.2">
      <c r="A9" s="2"/>
      <c r="B9" s="3" t="s">
        <v>13</v>
      </c>
      <c r="C9" s="18">
        <v>120</v>
      </c>
      <c r="D9" s="18">
        <v>120</v>
      </c>
      <c r="E9" s="2"/>
    </row>
    <row r="10" spans="1:5" ht="21" customHeight="1" x14ac:dyDescent="0.2">
      <c r="A10" s="2"/>
      <c r="B10" s="14" t="s">
        <v>14</v>
      </c>
      <c r="C10" s="21">
        <f>SUBTOTAL(109,Table_CurrentAssets[שנה 1])</f>
        <v>4650</v>
      </c>
      <c r="D10" s="21">
        <f>SUBTOTAL(109,Table_CurrentAssets[שנה 2])</f>
        <v>6800</v>
      </c>
      <c r="E10" s="2"/>
    </row>
    <row r="11" spans="1:5" ht="21" customHeight="1" x14ac:dyDescent="0.2">
      <c r="A11" s="2"/>
      <c r="B11" s="2"/>
      <c r="C11" s="2"/>
      <c r="D11" s="2"/>
      <c r="E11" s="2"/>
    </row>
    <row r="12" spans="1:5" ht="21" customHeight="1" x14ac:dyDescent="0.2">
      <c r="A12" s="2"/>
      <c r="B12" s="8" t="s">
        <v>15</v>
      </c>
      <c r="C12" s="9" t="s">
        <v>4</v>
      </c>
      <c r="D12" s="10" t="s">
        <v>5</v>
      </c>
      <c r="E12" s="2"/>
    </row>
    <row r="13" spans="1:5" ht="21" customHeight="1" x14ac:dyDescent="0.2">
      <c r="A13" s="2"/>
      <c r="B13" s="3" t="s">
        <v>16</v>
      </c>
      <c r="C13" s="18">
        <v>2500</v>
      </c>
      <c r="D13" s="18">
        <v>2500</v>
      </c>
      <c r="E13" s="2"/>
    </row>
    <row r="14" spans="1:5" ht="21" customHeight="1" x14ac:dyDescent="0.2">
      <c r="A14" s="2"/>
      <c r="B14" s="3" t="s">
        <v>17</v>
      </c>
      <c r="C14" s="18">
        <v>450</v>
      </c>
      <c r="D14" s="18">
        <v>350</v>
      </c>
      <c r="E14" s="2"/>
    </row>
    <row r="15" spans="1:5" ht="21" customHeight="1" x14ac:dyDescent="0.2">
      <c r="A15" s="2"/>
      <c r="B15" s="3" t="s">
        <v>18</v>
      </c>
      <c r="C15" s="18">
        <v>1250</v>
      </c>
      <c r="D15" s="18">
        <v>1600</v>
      </c>
      <c r="E15" s="2"/>
    </row>
    <row r="16" spans="1:5" ht="21" customHeight="1" x14ac:dyDescent="0.2">
      <c r="A16" s="2"/>
      <c r="B16" s="3" t="s">
        <v>19</v>
      </c>
      <c r="C16" s="18">
        <v>545</v>
      </c>
      <c r="D16" s="18">
        <v>1295</v>
      </c>
      <c r="E16" s="2"/>
    </row>
    <row r="17" spans="1:5" ht="21" customHeight="1" x14ac:dyDescent="0.2">
      <c r="A17" s="2"/>
      <c r="B17" s="5" t="s">
        <v>20</v>
      </c>
      <c r="C17" s="20">
        <f>SUBTOTAL(109,Table_FixedAssets[שנה 1])</f>
        <v>4745</v>
      </c>
      <c r="D17" s="20">
        <f>SUBTOTAL(109,Table_FixedAssets[שנה 2])</f>
        <v>5745</v>
      </c>
      <c r="E17" s="2"/>
    </row>
    <row r="18" spans="1:5" ht="21" customHeight="1" x14ac:dyDescent="0.2">
      <c r="A18" s="2"/>
      <c r="B18" s="2"/>
      <c r="C18" s="2"/>
      <c r="D18" s="2"/>
      <c r="E18" s="2"/>
    </row>
    <row r="19" spans="1:5" ht="21" customHeight="1" x14ac:dyDescent="0.2">
      <c r="A19" s="2"/>
      <c r="B19" s="8" t="s">
        <v>21</v>
      </c>
      <c r="C19" s="9" t="s">
        <v>4</v>
      </c>
      <c r="D19" s="10" t="s">
        <v>5</v>
      </c>
      <c r="E19" s="2"/>
    </row>
    <row r="20" spans="1:5" ht="21" customHeight="1" x14ac:dyDescent="0.2">
      <c r="A20" s="2"/>
      <c r="B20" s="3" t="s">
        <v>22</v>
      </c>
      <c r="C20" s="18">
        <v>150</v>
      </c>
      <c r="D20" s="18">
        <v>190</v>
      </c>
      <c r="E20" s="2"/>
    </row>
    <row r="21" spans="1:5" ht="21" customHeight="1" x14ac:dyDescent="0.2">
      <c r="A21" s="2"/>
      <c r="B21" s="5" t="s">
        <v>23</v>
      </c>
      <c r="C21" s="20">
        <f>SUBTOTAL(109,Table_OtherAssets[שנה 1])</f>
        <v>150</v>
      </c>
      <c r="D21" s="20">
        <f>SUBTOTAL(109,Table_OtherAssets[שנה 2])</f>
        <v>190</v>
      </c>
      <c r="E21" s="2"/>
    </row>
  </sheetData>
  <dataValidations count="2">
    <dataValidation allowBlank="1" showInputMessage="1" showErrorMessage="1" prompt="תא זה מתעדכן באופן אוטומטי מהלשונית 'סיכום'." sqref="C2:D2" xr:uid="{00000000-0002-0000-0100-000000000000}"/>
    <dataValidation allowBlank="1" showInputMessage="1" showErrorMessage="1" prompt="הזן פרטי רכוש שוטף, רכוש קבוע ורכוש אחר בלשונית זו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showGridLines="0" showRowColHeaders="0" rightToLeft="1" zoomScaleNormal="100" workbookViewId="0"/>
  </sheetViews>
  <sheetFormatPr defaultColWidth="8.75" defaultRowHeight="21" customHeight="1" x14ac:dyDescent="0.2"/>
  <cols>
    <col min="1" max="1" width="1.625" style="1" customWidth="1"/>
    <col min="2" max="2" width="38.625" style="1" customWidth="1"/>
    <col min="3" max="3" width="18.625" style="1" customWidth="1"/>
    <col min="4" max="4" width="17.375" style="1" customWidth="1"/>
    <col min="5" max="10" width="1.625" style="1" customWidth="1"/>
    <col min="11" max="16384" width="8.75" style="1"/>
  </cols>
  <sheetData>
    <row r="1" spans="1:5" ht="45" customHeight="1" x14ac:dyDescent="0.35">
      <c r="A1" s="2"/>
      <c r="B1" s="15"/>
      <c r="C1" s="16"/>
      <c r="D1" s="16"/>
      <c r="E1" s="2" t="s">
        <v>6</v>
      </c>
    </row>
    <row r="2" spans="1:5" ht="21" customHeight="1" x14ac:dyDescent="0.2">
      <c r="A2" s="2"/>
      <c r="B2" s="2"/>
      <c r="C2" s="17" t="str">
        <f ca="1">Preceding_Year</f>
        <v>שנת 2018</v>
      </c>
      <c r="D2" s="17" t="str">
        <f ca="1">Current_Year</f>
        <v>שנת 2019</v>
      </c>
      <c r="E2" s="2"/>
    </row>
    <row r="3" spans="1:5" ht="21" customHeight="1" x14ac:dyDescent="0.2">
      <c r="A3" s="2"/>
      <c r="B3" s="8" t="s">
        <v>24</v>
      </c>
      <c r="C3" s="9" t="s">
        <v>4</v>
      </c>
      <c r="D3" s="10" t="s">
        <v>5</v>
      </c>
      <c r="E3" s="2"/>
    </row>
    <row r="4" spans="1:5" ht="21" customHeight="1" x14ac:dyDescent="0.2">
      <c r="A4" s="2"/>
      <c r="B4" s="3" t="s">
        <v>25</v>
      </c>
      <c r="C4" s="18">
        <v>180</v>
      </c>
      <c r="D4" s="18">
        <v>252</v>
      </c>
      <c r="E4" s="2"/>
    </row>
    <row r="5" spans="1:5" ht="21" customHeight="1" x14ac:dyDescent="0.2">
      <c r="A5" s="2"/>
      <c r="B5" s="3" t="s">
        <v>26</v>
      </c>
      <c r="C5" s="18">
        <v>250</v>
      </c>
      <c r="D5" s="18">
        <v>370</v>
      </c>
      <c r="E5" s="2"/>
    </row>
    <row r="6" spans="1:5" ht="21" customHeight="1" x14ac:dyDescent="0.2">
      <c r="A6" s="2"/>
      <c r="B6" s="3" t="s">
        <v>27</v>
      </c>
      <c r="C6" s="18">
        <v>240</v>
      </c>
      <c r="D6" s="18">
        <v>190</v>
      </c>
      <c r="E6" s="2"/>
    </row>
    <row r="7" spans="1:5" ht="21" customHeight="1" x14ac:dyDescent="0.2">
      <c r="A7" s="2"/>
      <c r="B7" s="3" t="s">
        <v>28</v>
      </c>
      <c r="C7" s="18">
        <v>120</v>
      </c>
      <c r="D7" s="18">
        <v>130</v>
      </c>
      <c r="E7" s="2"/>
    </row>
    <row r="8" spans="1:5" ht="21" customHeight="1" x14ac:dyDescent="0.2">
      <c r="A8" s="2"/>
      <c r="B8" s="3" t="s">
        <v>29</v>
      </c>
      <c r="C8" s="18">
        <v>0</v>
      </c>
      <c r="D8" s="18">
        <v>0</v>
      </c>
      <c r="E8" s="2"/>
    </row>
    <row r="9" spans="1:5" ht="21" customHeight="1" x14ac:dyDescent="0.2">
      <c r="A9" s="2"/>
      <c r="B9" s="3" t="s">
        <v>13</v>
      </c>
      <c r="C9" s="18">
        <v>250</v>
      </c>
      <c r="D9" s="18">
        <v>235</v>
      </c>
      <c r="E9" s="2"/>
    </row>
    <row r="10" spans="1:5" ht="21" customHeight="1" x14ac:dyDescent="0.2">
      <c r="A10" s="2"/>
      <c r="B10" s="5" t="s">
        <v>30</v>
      </c>
      <c r="C10" s="20">
        <f>SUBTOTAL(109,Table_CurrentLiabilities[שנה 1])</f>
        <v>1040</v>
      </c>
      <c r="D10" s="20">
        <f>SUBTOTAL(109,Table_CurrentLiabilities[שנה 2])</f>
        <v>1177</v>
      </c>
      <c r="E10" s="2"/>
    </row>
    <row r="11" spans="1:5" ht="21" customHeight="1" x14ac:dyDescent="0.2">
      <c r="A11" s="2"/>
      <c r="B11" s="2"/>
      <c r="C11" s="2"/>
      <c r="D11" s="2"/>
      <c r="E11" s="2"/>
    </row>
    <row r="12" spans="1:5" ht="21" customHeight="1" x14ac:dyDescent="0.2">
      <c r="A12" s="2"/>
      <c r="B12" s="8" t="s">
        <v>31</v>
      </c>
      <c r="C12" s="9" t="s">
        <v>4</v>
      </c>
      <c r="D12" s="10" t="s">
        <v>5</v>
      </c>
      <c r="E12" s="2"/>
    </row>
    <row r="13" spans="1:5" ht="21" customHeight="1" x14ac:dyDescent="0.2">
      <c r="A13" s="2"/>
      <c r="B13" s="3" t="s">
        <v>32</v>
      </c>
      <c r="C13" s="18">
        <v>1500</v>
      </c>
      <c r="D13" s="18">
        <v>1900</v>
      </c>
      <c r="E13" s="2"/>
    </row>
    <row r="14" spans="1:5" ht="21" customHeight="1" x14ac:dyDescent="0.2">
      <c r="A14" s="2"/>
      <c r="B14" s="5" t="s">
        <v>33</v>
      </c>
      <c r="C14" s="20">
        <f>SUBTOTAL(109,Table_LongTermLiabilities[שנה 1])</f>
        <v>1500</v>
      </c>
      <c r="D14" s="20">
        <f>SUBTOTAL(109,Table_LongTermLiabilities[שנה 2])</f>
        <v>1900</v>
      </c>
      <c r="E14" s="2"/>
    </row>
    <row r="15" spans="1:5" ht="21" customHeight="1" x14ac:dyDescent="0.2">
      <c r="A15" s="2"/>
      <c r="B15" s="2"/>
      <c r="C15" s="2"/>
      <c r="D15" s="2"/>
      <c r="E15" s="2"/>
    </row>
    <row r="16" spans="1:5" ht="21" customHeight="1" x14ac:dyDescent="0.2">
      <c r="A16" s="2"/>
      <c r="B16" s="8" t="s">
        <v>34</v>
      </c>
      <c r="C16" s="9" t="s">
        <v>4</v>
      </c>
      <c r="D16" s="10" t="s">
        <v>5</v>
      </c>
      <c r="E16" s="2"/>
    </row>
    <row r="17" spans="1:5" ht="21" customHeight="1" x14ac:dyDescent="0.2">
      <c r="A17" s="2"/>
      <c r="B17" s="3" t="s">
        <v>35</v>
      </c>
      <c r="C17" s="18">
        <v>5500</v>
      </c>
      <c r="D17" s="18">
        <v>2500</v>
      </c>
      <c r="E17" s="2"/>
    </row>
    <row r="18" spans="1:5" ht="21" customHeight="1" x14ac:dyDescent="0.2">
      <c r="A18" s="2"/>
      <c r="B18" s="3" t="s">
        <v>36</v>
      </c>
      <c r="C18" s="18">
        <v>500</v>
      </c>
      <c r="D18" s="18">
        <v>650</v>
      </c>
      <c r="E18" s="2"/>
    </row>
    <row r="19" spans="1:5" ht="21" customHeight="1" x14ac:dyDescent="0.2">
      <c r="A19" s="2"/>
      <c r="B19" s="5" t="s">
        <v>37</v>
      </c>
      <c r="C19" s="20">
        <f>SUBTOTAL(109,Table_OwnersEquity[שנה 1])</f>
        <v>6000</v>
      </c>
      <c r="D19" s="20">
        <f>SUBTOTAL(109,Table_OwnersEquity[שנה 2])</f>
        <v>3150</v>
      </c>
      <c r="E19" s="2"/>
    </row>
  </sheetData>
  <dataValidations count="2">
    <dataValidation allowBlank="1" showInputMessage="1" showErrorMessage="1" prompt="תא זה מתעדכן באופן אוטומטי מהלשונית 'סיכום'." sqref="C2:D2" xr:uid="{00000000-0002-0000-0200-000000000000}"/>
    <dataValidation allowBlank="1" showInputMessage="1" showErrorMessage="1" prompt="הזן פרטי התחייבויות שוטפות, התחייבויות לזמן ארוך והון עצמי בלשונית זו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2.xml><?xml version="1.0" encoding="utf-8"?>
<ds:datastoreItem xmlns:ds="http://schemas.openxmlformats.org/officeDocument/2006/customXml" ds:itemID="{37A54519-C6C5-46DC-9915-93CBE519EC6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TM44461500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ap:HeadingPairs>
  <ap:TitlesOfParts>
    <vt:vector baseType="lpstr" size="5">
      <vt:lpstr>סיכום</vt:lpstr>
      <vt:lpstr>רכוש</vt:lpstr>
      <vt:lpstr>התחייבויות והון עצמי</vt:lpstr>
      <vt:lpstr>Current_Year</vt:lpstr>
      <vt:lpstr>Preceding_Year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2018-08-24T15:21:48Z</dcterms:created>
  <dcterms:modified xsi:type="dcterms:W3CDTF">2019-07-12T08:00:43Z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