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8_{5828250E-A30F-45F2-AACE-2457E78F208F}" xr6:coauthVersionLast="47" xr6:coauthVersionMax="47" xr10:uidLastSave="{00000000-0000-0000-0000-000000000000}"/>
  <bookViews>
    <workbookView xWindow="-120" yWindow="-120" windowWidth="28830" windowHeight="16065" xr2:uid="{00000000-000D-0000-FFFF-FFFF00000000}"/>
  </bookViews>
  <sheets>
    <sheet name="מעקב אחר פעילויות" sheetId="1" r:id="rId1"/>
    <sheet name="רשימת פעילויות" sheetId="2" state="hidden" r:id="rId2"/>
  </sheets>
  <definedNames>
    <definedName name="ActivityList">'רשימת פעילויות'!$B$4:$B$8</definedName>
    <definedName name="ActivityLookup">'רשימת פעילויות'!$B$4:$C$8</definedName>
    <definedName name="AllOthers">'מעקב אחר פעילויות'!$A$23</definedName>
    <definedName name="Category1">'מעקב אחר פעילויות'!$A$3</definedName>
    <definedName name="Category1Unit">'מעקב אחר פעילויות'!$C$4</definedName>
    <definedName name="Category2">'מעקב אחר פעילויות'!$A$7</definedName>
    <definedName name="Category2Unit">'מעקב אחר פעילויות'!$C$8</definedName>
    <definedName name="Category3">'מעקב אחר פעילויות'!$A$11</definedName>
    <definedName name="Category3Unit">'מעקב אחר פעילויות'!$C$12</definedName>
    <definedName name="Category4">'מעקב אחר פעילויות'!$A$15</definedName>
    <definedName name="Category4Unit">'מעקב אחר פעילויות'!$C$16</definedName>
    <definedName name="Category5">'מעקב אחר פעילויות'!$A$19</definedName>
    <definedName name="Category5Unit">'מעקב אחר פעילויות'!$C$20</definedName>
    <definedName name="GrandTotal">SUM(רשימה[סה"כ])</definedName>
    <definedName name="OtherTotal">GrandTotal-SUM('מעקב אחר פעילויות'!$B$3:$B$15)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B6" i="2" l="1"/>
  <c r="B7" i="2"/>
  <c r="C4" i="2"/>
  <c r="I12" i="1" s="1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9" i="1" l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<sst xmlns="http://schemas.openxmlformats.org/spreadsheetml/2006/main" count="48" uniqueCount="24">
  <si>
    <t>מעקב אחר פעילויות</t>
  </si>
  <si>
    <t>רכיבה על אופניים</t>
  </si>
  <si>
    <t>שחייה</t>
  </si>
  <si>
    <t>פעילות 3</t>
  </si>
  <si>
    <t>פעילות 4</t>
  </si>
  <si>
    <t>פעילות 5</t>
  </si>
  <si>
    <t>קלוריות</t>
  </si>
  <si>
    <t>מטרים</t>
  </si>
  <si>
    <t>צעדים</t>
  </si>
  <si>
    <t>חזרות</t>
  </si>
  <si>
    <t>תאריך</t>
  </si>
  <si>
    <t>פעילות</t>
  </si>
  <si>
    <t>שעת התחלה</t>
  </si>
  <si>
    <t>משך זמן</t>
  </si>
  <si>
    <t>יחידה</t>
  </si>
  <si>
    <t>הערה</t>
  </si>
  <si>
    <t>חם ולח</t>
  </si>
  <si>
    <t>אחר הצהריים קריר</t>
  </si>
  <si>
    <t>ישנתי טוב בלילה שלפני</t>
  </si>
  <si>
    <t>רשימת פעילויות</t>
  </si>
  <si>
    <t>הרשימה שלהלן מקושרת לפעילויות המותאמות אישית ומאכלסת את הרשימה הנפתחת ביומן הפעילויות. גיליון זה צריך להישאר מוסתר.</t>
  </si>
  <si>
    <r>
      <rPr>
        <b/>
        <sz val="11"/>
        <color theme="0"/>
        <rFont val="Tahoma"/>
        <family val="2"/>
      </rPr>
      <t>עקוב אחר חמש הפעילויות העיקריות שלך!</t>
    </r>
    <r>
      <rPr>
        <sz val="11"/>
        <color theme="0"/>
        <rFont val="Tahoma"/>
        <family val="2"/>
      </rPr>
      <t xml:space="preserve"> החלף את פרטי הפעילויות שלהלן בפעילויות שאתה מרבה לבצע. לאחר מכן, הוסף ערכים עבורן ביומן הפעילויות כדי לעקוב אחר ההתקדמות שלך.</t>
    </r>
  </si>
  <si>
    <t>סה"כ</t>
  </si>
  <si>
    <t>מיילים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</si>
</sst>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&quot;$&quot;#,##0.00"/>
    <numFmt numFmtId="167" formatCode="0.0"/>
    <numFmt numFmtId="168" formatCode="&quot;₪&quot;\ #,##0.00"/>
    <numFmt numFmtId="169" formatCode="[$-1000000]h:mm;@"/>
    <numFmt numFmtId="170" formatCode="[$-1000000]h:mm:ss;@"/>
  </numFmts>
  <fonts count="21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3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8"/>
      <color theme="4"/>
      <name val="Tahoma"/>
      <family val="2"/>
    </font>
    <font>
      <sz val="22"/>
      <color theme="0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0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36"/>
      <color theme="0"/>
      <name val="Tahoma"/>
      <family val="2"/>
    </font>
    <font>
      <b/>
      <sz val="8"/>
      <color theme="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 readingOrder="2"/>
    </xf>
    <xf numFmtId="0" fontId="9" fillId="0" borderId="0" applyNumberFormat="0" applyBorder="0" applyProtection="0"/>
    <xf numFmtId="0" fontId="16" fillId="3" borderId="0" applyNumberFormat="0" applyBorder="0" applyAlignment="0" applyProtection="0">
      <alignment readingOrder="2"/>
    </xf>
    <xf numFmtId="0" fontId="10" fillId="4" borderId="0" applyNumberFormat="0" applyBorder="0" applyProtection="0">
      <alignment horizontal="center" vertical="top" readingOrder="2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3" applyNumberFormat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9" applyNumberFormat="0" applyAlignment="0" applyProtection="0"/>
    <xf numFmtId="0" fontId="15" fillId="11" borderId="10" applyNumberFormat="0" applyAlignment="0" applyProtection="0"/>
    <xf numFmtId="0" fontId="4" fillId="11" borderId="9" applyNumberFormat="0" applyAlignment="0" applyProtection="0"/>
    <xf numFmtId="0" fontId="13" fillId="0" borderId="11" applyNumberFormat="0" applyFill="0" applyAlignment="0" applyProtection="0"/>
    <xf numFmtId="0" fontId="5" fillId="12" borderId="12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0">
    <xf numFmtId="0" fontId="0" fillId="0" borderId="0" xfId="0">
      <alignment vertical="center" wrapText="1" readingOrder="2"/>
    </xf>
    <xf numFmtId="0" fontId="0" fillId="0" borderId="0" xfId="0" applyAlignment="1">
      <alignment horizontal="right" vertical="center" wrapText="1" readingOrder="2"/>
    </xf>
    <xf numFmtId="0" fontId="2" fillId="4" borderId="4" xfId="0" applyFont="1" applyFill="1" applyBorder="1" applyAlignment="1">
      <alignment horizontal="right" vertical="center" readingOrder="2"/>
    </xf>
    <xf numFmtId="0" fontId="2" fillId="4" borderId="4" xfId="0" applyFont="1" applyFill="1" applyBorder="1" applyAlignment="1">
      <alignment horizontal="right" readingOrder="2"/>
    </xf>
    <xf numFmtId="0" fontId="2" fillId="4" borderId="5" xfId="0" applyFont="1" applyFill="1" applyBorder="1" applyAlignment="1">
      <alignment horizontal="right" readingOrder="2"/>
    </xf>
    <xf numFmtId="0" fontId="11" fillId="0" borderId="0" xfId="0" applyFont="1" applyAlignment="1">
      <alignment horizontal="right" readingOrder="2"/>
    </xf>
    <xf numFmtId="0" fontId="6" fillId="0" borderId="0" xfId="0" applyFont="1">
      <alignment vertical="center" wrapText="1" readingOrder="2"/>
    </xf>
    <xf numFmtId="0" fontId="6" fillId="4" borderId="4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>
      <alignment horizontal="right" vertical="center" indent="2"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left" vertical="center" indent="1" readingOrder="2"/>
    </xf>
    <xf numFmtId="0" fontId="6" fillId="0" borderId="0" xfId="0" applyFont="1" applyFill="1" applyBorder="1" applyAlignment="1">
      <alignment horizontal="left" vertical="center" readingOrder="2"/>
    </xf>
    <xf numFmtId="14" fontId="6" fillId="0" borderId="0" xfId="0" applyNumberFormat="1" applyFont="1" applyFill="1" applyBorder="1" applyAlignment="1">
      <alignment horizontal="right" vertical="center" indent="2" readingOrder="2"/>
    </xf>
    <xf numFmtId="169" fontId="6" fillId="0" borderId="0" xfId="0" applyNumberFormat="1" applyFont="1" applyFill="1" applyBorder="1" applyAlignment="1">
      <alignment horizontal="left" vertical="center" indent="1" readingOrder="2"/>
    </xf>
    <xf numFmtId="170" fontId="6" fillId="0" borderId="0" xfId="0" applyNumberFormat="1" applyFont="1" applyFill="1" applyBorder="1" applyAlignment="1">
      <alignment horizontal="left" vertical="center" readingOrder="2"/>
    </xf>
    <xf numFmtId="0" fontId="6" fillId="0" borderId="0" xfId="0" applyNumberFormat="1" applyFont="1" applyFill="1" applyBorder="1" applyAlignment="1">
      <alignment horizontal="right" vertical="center" indent="2" readingOrder="2"/>
    </xf>
    <xf numFmtId="0" fontId="6" fillId="0" borderId="0" xfId="0" applyNumberFormat="1" applyFont="1" applyFill="1" applyBorder="1" applyAlignment="1">
      <alignment horizontal="left" vertical="center" indent="1" readingOrder="2"/>
    </xf>
    <xf numFmtId="0" fontId="6" fillId="4" borderId="6" xfId="0" applyFont="1" applyFill="1" applyBorder="1" applyAlignment="1">
      <alignment horizontal="right" vertical="center" wrapText="1" readingOrder="2"/>
    </xf>
    <xf numFmtId="0" fontId="6" fillId="4" borderId="5" xfId="0" applyFont="1" applyFill="1" applyBorder="1" applyAlignment="1">
      <alignment horizontal="right" vertical="center" wrapText="1" readingOrder="2"/>
    </xf>
    <xf numFmtId="0" fontId="6" fillId="2" borderId="0" xfId="0" applyFont="1" applyFill="1" applyAlignment="1">
      <alignment horizontal="right" vertical="center" readingOrder="2"/>
    </xf>
    <xf numFmtId="169" fontId="6" fillId="2" borderId="0" xfId="0" applyNumberFormat="1" applyFont="1" applyFill="1" applyAlignment="1">
      <alignment horizontal="left" vertical="center" indent="1" readingOrder="2"/>
    </xf>
    <xf numFmtId="170" fontId="6" fillId="0" borderId="0" xfId="0" applyNumberFormat="1" applyFont="1" applyFill="1" applyAlignment="1">
      <alignment horizontal="left" vertical="center" readingOrder="2"/>
    </xf>
    <xf numFmtId="0" fontId="6" fillId="2" borderId="0" xfId="0" applyFont="1" applyFill="1" applyAlignment="1">
      <alignment horizontal="left" vertical="center" readingOrder="2"/>
    </xf>
    <xf numFmtId="0" fontId="6" fillId="2" borderId="0" xfId="0" applyNumberFormat="1" applyFont="1" applyFill="1" applyAlignment="1">
      <alignment horizontal="right" vertical="center" indent="2" readingOrder="2"/>
    </xf>
    <xf numFmtId="0" fontId="6" fillId="2" borderId="0" xfId="0" applyNumberFormat="1" applyFont="1" applyFill="1" applyAlignment="1">
      <alignment horizontal="left" vertical="center" indent="1" readingOrder="2"/>
    </xf>
    <xf numFmtId="168" fontId="6" fillId="2" borderId="0" xfId="0" applyNumberFormat="1" applyFont="1" applyFill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6" fillId="2" borderId="0" xfId="0" applyFont="1" applyFill="1" applyAlignment="1">
      <alignment horizontal="right" vertical="center" wrapText="1" indent="2" readingOrder="2"/>
    </xf>
    <xf numFmtId="0" fontId="6" fillId="2" borderId="0" xfId="0" applyFont="1" applyFill="1" applyAlignment="1">
      <alignment horizontal="right" vertical="center" wrapText="1" readingOrder="2"/>
    </xf>
    <xf numFmtId="0" fontId="6" fillId="2" borderId="0" xfId="0" applyFont="1" applyFill="1" applyAlignment="1">
      <alignment horizontal="center" readingOrder="2"/>
    </xf>
    <xf numFmtId="168" fontId="6" fillId="2" borderId="0" xfId="0" applyNumberFormat="1" applyFont="1" applyFill="1" applyAlignment="1">
      <alignment horizontal="right" vertical="center" wrapText="1" readingOrder="2"/>
    </xf>
    <xf numFmtId="0" fontId="6" fillId="0" borderId="0" xfId="0" applyFont="1" applyAlignment="1">
      <alignment horizontal="right" vertical="center" wrapText="1" readingOrder="2"/>
    </xf>
    <xf numFmtId="0" fontId="6" fillId="2" borderId="0" xfId="0" applyFont="1" applyFill="1" applyAlignment="1">
      <alignment horizontal="left" vertical="center" wrapText="1" indent="2"/>
    </xf>
    <xf numFmtId="0" fontId="6" fillId="2" borderId="0" xfId="0" applyFont="1" applyFill="1">
      <alignment vertical="center" wrapText="1" readingOrder="2"/>
    </xf>
    <xf numFmtId="0" fontId="6" fillId="2" borderId="0" xfId="0" applyFont="1" applyFill="1" applyAlignment="1">
      <alignment horizontal="center"/>
    </xf>
    <xf numFmtId="168" fontId="6" fillId="2" borderId="0" xfId="0" applyNumberFormat="1" applyFont="1" applyFill="1">
      <alignment vertical="center" wrapText="1" readingOrder="2"/>
    </xf>
    <xf numFmtId="0" fontId="6" fillId="2" borderId="4" xfId="0" applyFont="1" applyFill="1" applyBorder="1">
      <alignment vertical="center" wrapText="1" readingOrder="2"/>
    </xf>
    <xf numFmtId="166" fontId="6" fillId="2" borderId="0" xfId="0" applyNumberFormat="1" applyFont="1" applyFill="1">
      <alignment vertical="center" wrapText="1" readingOrder="2"/>
    </xf>
    <xf numFmtId="0" fontId="2" fillId="6" borderId="6" xfId="0" applyFont="1" applyFill="1" applyBorder="1" applyAlignment="1">
      <alignment horizontal="right" vertical="center" readingOrder="2"/>
    </xf>
    <xf numFmtId="0" fontId="2" fillId="6" borderId="4" xfId="0" applyFont="1" applyFill="1" applyBorder="1" applyAlignment="1">
      <alignment horizontal="right" vertical="center" readingOrder="2"/>
    </xf>
    <xf numFmtId="167" fontId="10" fillId="4" borderId="0" xfId="3" applyNumberFormat="1" applyAlignment="1">
      <alignment horizontal="center" readingOrder="2"/>
    </xf>
    <xf numFmtId="1" fontId="10" fillId="4" borderId="0" xfId="3" applyNumberFormat="1" applyBorder="1">
      <alignment horizontal="center" vertical="top" readingOrder="2"/>
    </xf>
    <xf numFmtId="1" fontId="10" fillId="4" borderId="1" xfId="3" applyNumberFormat="1" applyBorder="1">
      <alignment horizontal="center" vertical="top" readingOrder="2"/>
    </xf>
    <xf numFmtId="0" fontId="2" fillId="4" borderId="2" xfId="0" applyFont="1" applyFill="1" applyBorder="1" applyAlignment="1">
      <alignment horizontal="right" vertical="center" indent="1" readingOrder="2"/>
    </xf>
    <xf numFmtId="0" fontId="2" fillId="4" borderId="0" xfId="0" applyFont="1" applyFill="1" applyBorder="1" applyAlignment="1">
      <alignment horizontal="right" vertical="center" indent="1" readingOrder="2"/>
    </xf>
    <xf numFmtId="0" fontId="2" fillId="4" borderId="1" xfId="0" applyFont="1" applyFill="1" applyBorder="1" applyAlignment="1">
      <alignment horizontal="right" vertical="center" indent="1" readingOrder="2"/>
    </xf>
    <xf numFmtId="0" fontId="5" fillId="6" borderId="2" xfId="0" applyFont="1" applyFill="1" applyBorder="1" applyAlignment="1">
      <alignment horizontal="right" vertical="center" indent="2" readingOrder="2"/>
    </xf>
    <xf numFmtId="0" fontId="5" fillId="6" borderId="0" xfId="0" applyFont="1" applyFill="1" applyBorder="1" applyAlignment="1">
      <alignment horizontal="right" vertical="center" indent="2" readingOrder="2"/>
    </xf>
    <xf numFmtId="1" fontId="10" fillId="6" borderId="0" xfId="3" applyNumberFormat="1" applyFill="1" applyAlignment="1">
      <alignment horizontal="center" vertical="center" readingOrder="2"/>
    </xf>
    <xf numFmtId="0" fontId="10" fillId="6" borderId="0" xfId="3" applyFill="1" applyAlignment="1">
      <alignment horizontal="center" vertical="center" readingOrder="2"/>
    </xf>
    <xf numFmtId="0" fontId="2" fillId="4" borderId="2" xfId="0" applyFont="1" applyFill="1" applyBorder="1" applyAlignment="1">
      <alignment horizontal="right" vertical="center" indent="2" readingOrder="2"/>
    </xf>
    <xf numFmtId="0" fontId="2" fillId="4" borderId="0" xfId="0" applyFont="1" applyFill="1" applyBorder="1" applyAlignment="1">
      <alignment horizontal="right" vertical="center" indent="2" readingOrder="2"/>
    </xf>
    <xf numFmtId="0" fontId="19" fillId="2" borderId="7" xfId="0" applyFont="1" applyFill="1" applyBorder="1" applyAlignment="1">
      <alignment horizontal="center" vertical="center" wrapText="1" readingOrder="2"/>
    </xf>
    <xf numFmtId="0" fontId="19" fillId="2" borderId="0" xfId="0" applyFont="1" applyFill="1" applyBorder="1" applyAlignment="1">
      <alignment horizontal="center" vertical="center" wrapText="1" readingOrder="2"/>
    </xf>
    <xf numFmtId="0" fontId="2" fillId="6" borderId="0" xfId="2" applyFont="1" applyFill="1" applyBorder="1" applyAlignment="1">
      <alignment horizontal="right" vertical="center" wrapText="1" indent="1" readingOrder="2"/>
    </xf>
    <xf numFmtId="0" fontId="2" fillId="6" borderId="4" xfId="2" applyFont="1" applyFill="1" applyBorder="1" applyAlignment="1">
      <alignment horizontal="right" vertical="center" wrapText="1" indent="1" readingOrder="2"/>
    </xf>
    <xf numFmtId="0" fontId="16" fillId="6" borderId="0" xfId="2" applyFill="1" applyAlignment="1">
      <alignment horizontal="right" vertical="center" indent="1" readingOrder="2"/>
    </xf>
    <xf numFmtId="0" fontId="16" fillId="6" borderId="4" xfId="2" applyFill="1" applyBorder="1" applyAlignment="1">
      <alignment horizontal="right" vertical="center" indent="1" readingOrder="2"/>
    </xf>
    <xf numFmtId="0" fontId="16" fillId="3" borderId="0" xfId="2" applyAlignment="1">
      <alignment horizontal="right" vertical="center" indent="1" readingOrder="2"/>
    </xf>
    <xf numFmtId="0" fontId="20" fillId="3" borderId="0" xfId="2" applyFont="1" applyAlignment="1">
      <alignment horizontal="right" vertical="center" wrapText="1" indent="1" readingOrder="2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9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1" builtinId="53" customBuiltin="1"/>
    <cellStyle name="כותרת" xfId="2" builtinId="15" customBuiltin="1"/>
    <cellStyle name="כותרת 1" xfId="1" builtinId="16" customBuiltin="1"/>
    <cellStyle name="כותרת 2" xfId="3" builtinId="17" customBuiltin="1"/>
    <cellStyle name="כותרת 3" xfId="10" builtinId="18" customBuiltin="1"/>
    <cellStyle name="כותרת 4" xfId="11" builtinId="19" customBuiltin="1"/>
    <cellStyle name="מטבע [0]" xfId="7" builtinId="7" customBuiltin="1"/>
    <cellStyle name="ניטראלי" xfId="14" builtinId="28" customBuiltin="1"/>
    <cellStyle name="סה&quot;כ" xfId="22" builtinId="25" customBuiltin="1"/>
    <cellStyle name="פלט" xfId="16" builtinId="21" customBuiltin="1"/>
    <cellStyle name="פסיק [0]" xfId="5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</cellStyles>
  <dxfs count="21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2" justifyLastLine="0" shrinkToFit="0" readingOrder="2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numFmt numFmtId="170" formatCode="[$-1000000]h:mm:ss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2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9" formatCode="[$-1000000]h:mm;@"/>
      <alignment horizontal="left" vertical="center" textRotation="0" wrapText="0" indent="1" justifyLastLine="0" shrinkToFit="0" readingOrder="2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right" vertical="center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יומן פעילות" pivot="0" count="2" xr9:uid="{00000000-0011-0000-FFFF-FFFF00000000}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קלוריות שנשרפו לפי פעילות</a:t>
            </a:r>
          </a:p>
        </c:rich>
      </c:tx>
      <c:layout>
        <c:manualLayout>
          <c:xMode val="edge"/>
          <c:yMode val="edge"/>
          <c:x val="0.76048440200839562"/>
          <c:y val="6.4122655399782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7239177924845284"/>
          <c:y val="0.36579540362332758"/>
          <c:w val="0.8129627661572979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'מעקב אחר פעילויות'!$A$3</c:f>
              <c:strCache>
                <c:ptCount val="1"/>
                <c:pt idx="0">
                  <c:v>רכיבה על אופניים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'מעקב אחר פעילויות'!$A$7</c:f>
              <c:strCache>
                <c:ptCount val="1"/>
                <c:pt idx="0">
                  <c:v>שחייה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42C-4279-8E6A-E8ABD7DD2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'מעקב אחר פעילויות'!$A$11</c:f>
              <c:strCache>
                <c:ptCount val="1"/>
                <c:pt idx="0">
                  <c:v>פעילות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'מעקב אחר פעילויות'!$A$15</c:f>
              <c:strCache>
                <c:ptCount val="1"/>
                <c:pt idx="0">
                  <c:v>פעילות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'מעקב אחר פעילויות'!$A$19</c:f>
              <c:strCache>
                <c:ptCount val="1"/>
                <c:pt idx="0">
                  <c:v>פעילות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28856027142948598"/>
          <c:w val="0.15382810277549663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0</xdr:row>
      <xdr:rowOff>57150</xdr:rowOff>
    </xdr:from>
    <xdr:to>
      <xdr:col>10</xdr:col>
      <xdr:colOff>2533650</xdr:colOff>
      <xdr:row>3</xdr:row>
      <xdr:rowOff>28575</xdr:rowOff>
    </xdr:to>
    <xdr:graphicFrame macro="">
      <xdr:nvGraphicFramePr>
        <xdr:cNvPr id="2" name="קלוריות שנשרפו" descr="תרשים עמודות מוערם המציג את סך הקלוריות שנשרפו לפי פעילות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רשימה" displayName="רשימה" ref="D5:K12" headerRowDxfId="18" dataDxfId="17" totalsRowDxfId="16">
  <tableColumns count="8">
    <tableColumn id="1" xr3:uid="{00000000-0010-0000-0000-000001000000}" name="תאריך" totalsRowLabel="סה&quot;כ" dataDxfId="15" totalsRowDxfId="14"/>
    <tableColumn id="2" xr3:uid="{00000000-0010-0000-0000-000002000000}" name="פעילות" dataDxfId="13" totalsRowDxfId="12"/>
    <tableColumn id="9" xr3:uid="{00000000-0010-0000-0000-000009000000}" name="שעת התחלה" dataDxfId="11" totalsRowDxfId="10"/>
    <tableColumn id="10" xr3:uid="{00000000-0010-0000-0000-00000A000000}" name="משך זמן" dataDxfId="9" totalsRowDxfId="8"/>
    <tableColumn id="3" xr3:uid="{00000000-0010-0000-0000-000003000000}" name="סה&quot;כ" dataDxfId="7" totalsRowDxfId="6"/>
    <tableColumn id="4" xr3:uid="{00000000-0010-0000-0000-000004000000}" name="יחידה" dataDxfId="5" totalsRowDxfId="4">
      <calculatedColumnFormula>IFERROR(VLOOKUP(רשימה[[#This Row],[פעילות]],ActivityLookup,2,FALSE),"")</calculatedColumnFormula>
    </tableColumn>
    <tableColumn id="5" xr3:uid="{00000000-0010-0000-0000-000005000000}" name="קלוריות" dataDxfId="3" totalsRowDxfId="2"/>
    <tableColumn id="7" xr3:uid="{00000000-0010-0000-0000-000007000000}" name="הערה" totalsRowFunction="count" dataDxfId="1" totalsRowDxfId="0"/>
  </tableColumns>
  <tableStyleInfo name="יומן פעילות" showFirstColumn="0" showLastColumn="0" showRowStripes="1" showColumnStripes="0"/>
  <extLst>
    <ext xmlns:x14="http://schemas.microsoft.com/office/spreadsheetml/2009/9/main" uri="{504A1905-F514-4f6f-8877-14C23A59335A}">
      <x14:table altTextSummary="הזן תאריך, פעילות, שעת התחלה, משך זמן, סך הכל, קלוריות והערות בטבלה זו. היחידה מתעדכנת באופן אוטומטי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rightToLeft="1" tabSelected="1" zoomScaleNormal="100" workbookViewId="0">
      <selection sqref="A1:C1"/>
    </sheetView>
  </sheetViews>
  <sheetFormatPr defaultRowHeight="30" customHeight="1" x14ac:dyDescent="0.2"/>
  <cols>
    <col min="1" max="1" width="19.5" style="33" customWidth="1"/>
    <col min="2" max="2" width="15.875" style="33" customWidth="1"/>
    <col min="3" max="3" width="16.5" style="36" customWidth="1"/>
    <col min="4" max="4" width="14.25" style="33" customWidth="1"/>
    <col min="5" max="5" width="18.625" style="33" customWidth="1"/>
    <col min="6" max="6" width="15.625" style="33" customWidth="1"/>
    <col min="7" max="7" width="14.125" style="33" customWidth="1"/>
    <col min="8" max="8" width="9.625" style="33" customWidth="1"/>
    <col min="9" max="9" width="14" style="37" bestFit="1" customWidth="1"/>
    <col min="10" max="10" width="12.375" style="6" customWidth="1"/>
    <col min="11" max="11" width="36.5" style="6" customWidth="1"/>
    <col min="12" max="16384" width="9" style="6"/>
  </cols>
  <sheetData>
    <row r="1" spans="1:11" ht="33" customHeight="1" x14ac:dyDescent="0.2">
      <c r="A1" s="56" t="s">
        <v>0</v>
      </c>
      <c r="B1" s="56"/>
      <c r="C1" s="57"/>
      <c r="D1" s="52"/>
      <c r="E1" s="53"/>
      <c r="F1" s="53"/>
      <c r="G1" s="53"/>
      <c r="H1" s="53"/>
      <c r="I1" s="53"/>
      <c r="J1" s="53"/>
      <c r="K1" s="53"/>
    </row>
    <row r="2" spans="1:11" ht="74.25" customHeight="1" x14ac:dyDescent="0.2">
      <c r="A2" s="54" t="s">
        <v>21</v>
      </c>
      <c r="B2" s="54"/>
      <c r="C2" s="55"/>
      <c r="D2" s="52"/>
      <c r="E2" s="53"/>
      <c r="F2" s="53"/>
      <c r="G2" s="53"/>
      <c r="H2" s="53"/>
      <c r="I2" s="53"/>
      <c r="J2" s="53"/>
      <c r="K2" s="53"/>
    </row>
    <row r="3" spans="1:11" ht="18" customHeight="1" x14ac:dyDescent="0.2">
      <c r="A3" s="44" t="s">
        <v>1</v>
      </c>
      <c r="B3" s="40">
        <f>SUMIF(רשימה[פעילות],Category1,רשימה[סה"כ])</f>
        <v>19.46</v>
      </c>
      <c r="C3" s="7"/>
      <c r="D3" s="52"/>
      <c r="E3" s="53"/>
      <c r="F3" s="53"/>
      <c r="G3" s="53"/>
      <c r="H3" s="53"/>
      <c r="I3" s="53"/>
      <c r="J3" s="53"/>
      <c r="K3" s="53"/>
    </row>
    <row r="4" spans="1:11" ht="30" customHeight="1" x14ac:dyDescent="0.2">
      <c r="A4" s="44"/>
      <c r="B4" s="40"/>
      <c r="C4" s="2" t="s">
        <v>23</v>
      </c>
      <c r="D4" s="52"/>
      <c r="E4" s="53"/>
      <c r="F4" s="53"/>
      <c r="G4" s="53"/>
      <c r="H4" s="53"/>
      <c r="I4" s="53"/>
      <c r="J4" s="53"/>
      <c r="K4" s="53"/>
    </row>
    <row r="5" spans="1:11" ht="30" customHeight="1" x14ac:dyDescent="0.2">
      <c r="A5" s="44"/>
      <c r="B5" s="41">
        <f>SUMIF(רשימה[פעילות],Category1,רשימה[קלוריות])</f>
        <v>847</v>
      </c>
      <c r="C5" s="3" t="s">
        <v>6</v>
      </c>
      <c r="D5" s="8" t="s">
        <v>10</v>
      </c>
      <c r="E5" s="9" t="s">
        <v>11</v>
      </c>
      <c r="F5" s="10" t="s">
        <v>12</v>
      </c>
      <c r="G5" s="10" t="s">
        <v>13</v>
      </c>
      <c r="H5" s="11" t="s">
        <v>22</v>
      </c>
      <c r="I5" s="8" t="s">
        <v>14</v>
      </c>
      <c r="J5" s="10" t="s">
        <v>6</v>
      </c>
      <c r="K5" s="9" t="s">
        <v>15</v>
      </c>
    </row>
    <row r="6" spans="1:11" ht="30" customHeight="1" thickBot="1" x14ac:dyDescent="0.25">
      <c r="A6" s="45"/>
      <c r="B6" s="42"/>
      <c r="C6" s="4"/>
      <c r="D6" s="12" t="s">
        <v>10</v>
      </c>
      <c r="E6" s="9" t="s">
        <v>1</v>
      </c>
      <c r="F6" s="13">
        <v>0.66666666666666663</v>
      </c>
      <c r="G6" s="14">
        <v>1.5972222222222224E-2</v>
      </c>
      <c r="H6" s="11">
        <v>3.66</v>
      </c>
      <c r="I6" s="15" t="str">
        <f>IFERROR(VLOOKUP(רשימה[[#This Row],[פעילות]],ActivityLookup,2,FALSE),"")</f>
        <v>מיילים</v>
      </c>
      <c r="J6" s="16">
        <v>173</v>
      </c>
      <c r="K6" s="9" t="s">
        <v>16</v>
      </c>
    </row>
    <row r="7" spans="1:11" ht="30" customHeight="1" thickTop="1" x14ac:dyDescent="0.2">
      <c r="A7" s="43" t="s">
        <v>2</v>
      </c>
      <c r="B7" s="40">
        <f>SUMIF(רשימה[פעילות],Category2,רשימה[סה"כ])</f>
        <v>1700</v>
      </c>
      <c r="C7" s="17"/>
      <c r="D7" s="12" t="s">
        <v>10</v>
      </c>
      <c r="E7" s="9" t="s">
        <v>1</v>
      </c>
      <c r="F7" s="13">
        <v>0.60416666666666663</v>
      </c>
      <c r="G7" s="14">
        <v>3.125E-2</v>
      </c>
      <c r="H7" s="11">
        <v>7.8</v>
      </c>
      <c r="I7" s="15" t="str">
        <f>IFERROR(VLOOKUP(רשימה[[#This Row],[פעילות]],ActivityLookup,2,FALSE),"")</f>
        <v>מיילים</v>
      </c>
      <c r="J7" s="16">
        <v>330</v>
      </c>
      <c r="K7" s="9" t="s">
        <v>17</v>
      </c>
    </row>
    <row r="8" spans="1:11" ht="30" customHeight="1" x14ac:dyDescent="0.2">
      <c r="A8" s="44"/>
      <c r="B8" s="40"/>
      <c r="C8" s="2" t="s">
        <v>7</v>
      </c>
      <c r="D8" s="12" t="s">
        <v>10</v>
      </c>
      <c r="E8" s="9" t="s">
        <v>2</v>
      </c>
      <c r="F8" s="13">
        <v>0.41666666666666669</v>
      </c>
      <c r="G8" s="14">
        <v>2.0833333333333332E-2</v>
      </c>
      <c r="H8" s="11">
        <v>1700</v>
      </c>
      <c r="I8" s="15" t="str">
        <f>IFERROR(VLOOKUP(רשימה[[#This Row],[פעילות]],ActivityLookup,2,FALSE),"")</f>
        <v>מטרים</v>
      </c>
      <c r="J8" s="16">
        <v>237</v>
      </c>
      <c r="K8" s="9" t="s">
        <v>18</v>
      </c>
    </row>
    <row r="9" spans="1:11" ht="30" customHeight="1" x14ac:dyDescent="0.2">
      <c r="A9" s="44"/>
      <c r="B9" s="41">
        <f>SUMIF(רשימה[פעילות],Category2,רשימה[קלוריות])</f>
        <v>237</v>
      </c>
      <c r="C9" s="3" t="s">
        <v>6</v>
      </c>
      <c r="D9" s="12" t="s">
        <v>10</v>
      </c>
      <c r="E9" s="9" t="s">
        <v>3</v>
      </c>
      <c r="F9" s="13">
        <v>0.5625</v>
      </c>
      <c r="G9" s="14">
        <v>2.4305555555555556E-2</v>
      </c>
      <c r="H9" s="11">
        <v>3227</v>
      </c>
      <c r="I9" s="15" t="str">
        <f>IFERROR(VLOOKUP(רשימה[[#This Row],[פעילות]],ActivityLookup,2,FALSE),"")</f>
        <v>צעדים</v>
      </c>
      <c r="J9" s="16">
        <v>150</v>
      </c>
      <c r="K9" s="9"/>
    </row>
    <row r="10" spans="1:11" ht="30" customHeight="1" thickBot="1" x14ac:dyDescent="0.25">
      <c r="A10" s="45"/>
      <c r="B10" s="42"/>
      <c r="C10" s="18"/>
      <c r="D10" s="12" t="s">
        <v>10</v>
      </c>
      <c r="E10" s="9" t="s">
        <v>4</v>
      </c>
      <c r="F10" s="13">
        <v>0.22916666666666666</v>
      </c>
      <c r="G10" s="14">
        <v>2.0833333333333332E-2</v>
      </c>
      <c r="H10" s="11">
        <v>30</v>
      </c>
      <c r="I10" s="15" t="str">
        <f>IFERROR(VLOOKUP(רשימה[[#This Row],[פעילות]],ActivityLookup,2,FALSE),"")</f>
        <v>חזרות</v>
      </c>
      <c r="J10" s="16">
        <v>115</v>
      </c>
      <c r="K10" s="9"/>
    </row>
    <row r="11" spans="1:11" ht="30" customHeight="1" thickTop="1" x14ac:dyDescent="0.2">
      <c r="A11" s="43" t="s">
        <v>3</v>
      </c>
      <c r="B11" s="40">
        <f>SUMIF(רשימה[פעילות],Category3,רשימה[סה"כ])</f>
        <v>3227</v>
      </c>
      <c r="C11" s="17"/>
      <c r="D11" s="12" t="s">
        <v>10</v>
      </c>
      <c r="E11" s="19" t="s">
        <v>5</v>
      </c>
      <c r="F11" s="20">
        <v>0.25</v>
      </c>
      <c r="G11" s="21">
        <v>3.125E-2</v>
      </c>
      <c r="H11" s="22">
        <v>5</v>
      </c>
      <c r="I11" s="23" t="str">
        <f>IFERROR(VLOOKUP(רשימה[[#This Row],[פעילות]],ActivityLookup,2,FALSE),"")</f>
        <v>מיילים</v>
      </c>
      <c r="J11" s="24">
        <v>345</v>
      </c>
      <c r="K11" s="25"/>
    </row>
    <row r="12" spans="1:11" ht="30" customHeight="1" x14ac:dyDescent="0.2">
      <c r="A12" s="44"/>
      <c r="B12" s="40"/>
      <c r="C12" s="2" t="s">
        <v>8</v>
      </c>
      <c r="D12" s="12" t="s">
        <v>10</v>
      </c>
      <c r="E12" s="19" t="s">
        <v>1</v>
      </c>
      <c r="F12" s="20">
        <v>0.41666666666666669</v>
      </c>
      <c r="G12" s="21">
        <v>2.7777777777777776E-2</v>
      </c>
      <c r="H12" s="22">
        <v>8</v>
      </c>
      <c r="I12" s="23" t="str">
        <f>IFERROR(VLOOKUP(רשימה[[#This Row],[פעילות]],ActivityLookup,2,FALSE),"")</f>
        <v>מיילים</v>
      </c>
      <c r="J12" s="24">
        <v>344</v>
      </c>
      <c r="K12" s="26"/>
    </row>
    <row r="13" spans="1:11" ht="30" customHeight="1" x14ac:dyDescent="0.2">
      <c r="A13" s="44"/>
      <c r="B13" s="41">
        <f>SUMIF(רשימה[פעילות],Category3,רשימה[קלוריות])</f>
        <v>150</v>
      </c>
      <c r="C13" s="3" t="s">
        <v>6</v>
      </c>
      <c r="D13" s="27"/>
      <c r="E13" s="28"/>
      <c r="F13" s="29"/>
      <c r="G13" s="28"/>
      <c r="H13" s="28"/>
      <c r="I13" s="30"/>
      <c r="J13" s="31"/>
      <c r="K13" s="9"/>
    </row>
    <row r="14" spans="1:11" ht="30" customHeight="1" thickBot="1" x14ac:dyDescent="0.25">
      <c r="A14" s="44"/>
      <c r="B14" s="42"/>
      <c r="C14" s="7"/>
      <c r="D14" s="27"/>
      <c r="E14" s="28"/>
      <c r="F14" s="29"/>
      <c r="G14" s="28"/>
      <c r="H14" s="28"/>
      <c r="I14" s="30"/>
      <c r="J14" s="31"/>
      <c r="K14" s="9"/>
    </row>
    <row r="15" spans="1:11" ht="30" customHeight="1" thickTop="1" x14ac:dyDescent="0.2">
      <c r="A15" s="43" t="s">
        <v>4</v>
      </c>
      <c r="B15" s="40">
        <f>SUMIF(רשימה[פעילות],Category4,רשימה[סה"כ])</f>
        <v>30</v>
      </c>
      <c r="C15" s="17"/>
      <c r="D15" s="27"/>
      <c r="E15" s="28"/>
      <c r="F15" s="29"/>
      <c r="G15" s="28"/>
      <c r="H15" s="28"/>
      <c r="I15" s="30"/>
      <c r="J15" s="31"/>
      <c r="K15" s="9"/>
    </row>
    <row r="16" spans="1:11" ht="30" customHeight="1" x14ac:dyDescent="0.2">
      <c r="A16" s="44"/>
      <c r="B16" s="40"/>
      <c r="C16" s="2" t="s">
        <v>9</v>
      </c>
      <c r="D16" s="27"/>
      <c r="E16" s="28"/>
      <c r="F16" s="29"/>
      <c r="G16" s="28"/>
      <c r="H16" s="28"/>
      <c r="I16" s="30"/>
      <c r="J16" s="31"/>
      <c r="K16" s="25"/>
    </row>
    <row r="17" spans="1:11" ht="30" customHeight="1" x14ac:dyDescent="0.2">
      <c r="A17" s="44"/>
      <c r="B17" s="41">
        <f>SUMIF(רשימה[פעילות],Category4,רשימה[קלוריות])</f>
        <v>115</v>
      </c>
      <c r="C17" s="3" t="s">
        <v>6</v>
      </c>
      <c r="D17" s="27"/>
      <c r="E17" s="28"/>
      <c r="F17" s="29"/>
      <c r="G17" s="28"/>
      <c r="H17" s="28"/>
      <c r="I17" s="30"/>
      <c r="J17" s="31"/>
      <c r="K17" s="31"/>
    </row>
    <row r="18" spans="1:11" ht="30" customHeight="1" thickBot="1" x14ac:dyDescent="0.25">
      <c r="A18" s="44"/>
      <c r="B18" s="42"/>
      <c r="C18" s="18"/>
      <c r="D18" s="27"/>
      <c r="E18" s="28"/>
      <c r="F18" s="29"/>
      <c r="G18" s="28"/>
      <c r="H18" s="28"/>
      <c r="I18" s="30"/>
      <c r="J18" s="31"/>
      <c r="K18" s="31"/>
    </row>
    <row r="19" spans="1:11" ht="30" customHeight="1" thickTop="1" x14ac:dyDescent="0.2">
      <c r="A19" s="50" t="s">
        <v>5</v>
      </c>
      <c r="B19" s="40">
        <f>SUMIF(רשימה[פעילות],Category5,רשימה[סה"כ])</f>
        <v>5</v>
      </c>
      <c r="C19" s="17"/>
      <c r="D19" s="27"/>
      <c r="E19" s="28"/>
      <c r="F19" s="29"/>
      <c r="G19" s="28"/>
      <c r="H19" s="28"/>
      <c r="I19" s="30"/>
      <c r="J19" s="31"/>
      <c r="K19" s="31"/>
    </row>
    <row r="20" spans="1:11" ht="30" customHeight="1" x14ac:dyDescent="0.2">
      <c r="A20" s="51"/>
      <c r="B20" s="40"/>
      <c r="C20" s="2" t="s">
        <v>23</v>
      </c>
      <c r="D20" s="27"/>
      <c r="E20" s="28"/>
      <c r="F20" s="29"/>
      <c r="G20" s="28"/>
      <c r="H20" s="28"/>
      <c r="I20" s="30"/>
      <c r="J20" s="31"/>
      <c r="K20" s="31"/>
    </row>
    <row r="21" spans="1:11" ht="30" customHeight="1" x14ac:dyDescent="0.2">
      <c r="A21" s="51"/>
      <c r="B21" s="41">
        <f>SUMIF(רשימה[פעילות],Category5,רשימה[קלוריות])</f>
        <v>345</v>
      </c>
      <c r="C21" s="3" t="s">
        <v>6</v>
      </c>
      <c r="D21" s="27"/>
      <c r="E21" s="28"/>
      <c r="F21" s="29"/>
      <c r="G21" s="28"/>
      <c r="H21" s="28"/>
      <c r="I21" s="30"/>
      <c r="J21" s="31"/>
      <c r="K21" s="31"/>
    </row>
    <row r="22" spans="1:11" ht="30" customHeight="1" thickBot="1" x14ac:dyDescent="0.25">
      <c r="A22" s="51"/>
      <c r="B22" s="42"/>
      <c r="C22" s="7"/>
      <c r="D22" s="27"/>
      <c r="E22" s="28"/>
      <c r="F22" s="29"/>
      <c r="G22" s="28"/>
      <c r="H22" s="28"/>
      <c r="I22" s="30"/>
      <c r="J22" s="31"/>
      <c r="K22" s="31"/>
    </row>
    <row r="23" spans="1:11" ht="30" customHeight="1" thickTop="1" x14ac:dyDescent="0.2">
      <c r="A23" s="46" t="s">
        <v>22</v>
      </c>
      <c r="B23" s="48">
        <f>SUM(B21,B17,B13,B9,B5)</f>
        <v>1694</v>
      </c>
      <c r="C23" s="38" t="s">
        <v>6</v>
      </c>
      <c r="D23" s="27"/>
      <c r="E23" s="28"/>
      <c r="F23" s="29"/>
      <c r="G23" s="28"/>
      <c r="H23" s="28"/>
      <c r="I23" s="30"/>
      <c r="J23" s="31"/>
      <c r="K23" s="31"/>
    </row>
    <row r="24" spans="1:11" ht="30" customHeight="1" x14ac:dyDescent="0.2">
      <c r="A24" s="47"/>
      <c r="B24" s="49"/>
      <c r="C24" s="39"/>
      <c r="D24" s="32"/>
      <c r="F24" s="34"/>
      <c r="I24" s="35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xWindow="307" yWindow="535" count="23">
    <dataValidation type="list" errorStyle="warning" allowBlank="1" showInputMessage="1" showErrorMessage="1" error="בחר 'פעילות' מהרשימה. התאם אישית קטגוריות בתאים A3 עד A19 כדי לעדכן את הרשימה. בחר 'ביטול', לאחר מכן הקש ALT+חץ למטה לקבלת אפשרויות ולאחר מכן הקש על חץ למטה ועל ENTER עבור בחירה" sqref="E6:E12" xr:uid="{00000000-0002-0000-0000-000000000000}">
      <formula1>ActivityList</formula1>
    </dataValidation>
    <dataValidation type="custom" errorStyle="warning" allowBlank="1" showInputMessage="1" showErrorMessage="1" errorTitle="אופס!" error="הקלוריות שאתה מזין ביומן הרישום מסוכמות כאן עבור התרשים. שינויים כלשהם עלולים לגרום לשגיאה. אם אתה בטוח שברצונך לשנות זאת, לחץ על 'כן' אחרת, לחץ על 'ביטול'. " sqref="C23:C24" xr:uid="{00000000-0002-0000-0000-000001000000}">
      <formula1>"קלוריות"</formula1>
    </dataValidation>
    <dataValidation type="custom" errorStyle="warning" allowBlank="1" showInputMessage="1" showErrorMessage="1" errorTitle="אופס!" error="הקלוריות שאתה מזין ביומן הרישום מסוכמות כאן עבור התרשים. שינויים כלשהם עלולים לגרום לשגיאה. אם אתה בטוח שברצונך לבצע שינוי זה, לחץ על 'כן' אחרת, לחץ על 'ביטול'. " sqref="C5 C9 C13 C17 C21" xr:uid="{00000000-0002-0000-0000-000002000000}">
      <formula1>"קלוריות"</formula1>
    </dataValidation>
    <dataValidation allowBlank="1" showInputMessage="1" showErrorMessage="1" prompt="צור 'מעקב אחר פעילות' בגיליון עבודה זה. הכותרת נמצאת בתא זה, המידע בתא מתחת לתרשים בתא משמאל. הזן פרטים בטבלת רשימה ובפעילויות בתאים A3 עד A19" sqref="A1:C1" xr:uid="{00000000-0002-0000-0000-000004000000}"/>
    <dataValidation allowBlank="1" showInputMessage="1" showErrorMessage="1" prompt="הזן תאריך בעמודה הזו תחת הכותרת הזו" sqref="D5" xr:uid="{00000000-0002-0000-0000-000005000000}"/>
    <dataValidation allowBlank="1" showInputMessage="1" showErrorMessage="1" prompt="בחר 'פעילות' בעמודה זו תחת כותרת זו. התאם אישית קטגוריות בתאים A3 עד A19 כדי לעדכן את הרשימה. הקש ALT+חץ למטה לקבלת אפשרויות ולאחר מכן הקש על חץ למטה ועל ENTER עבור בחירה" sqref="E5" xr:uid="{00000000-0002-0000-0000-000006000000}"/>
    <dataValidation allowBlank="1" showInputMessage="1" showErrorMessage="1" prompt="הזן שעת התחלה בעמודה זו תחת כותרת זו" sqref="F5" xr:uid="{00000000-0002-0000-0000-000007000000}"/>
    <dataValidation allowBlank="1" showInputMessage="1" showErrorMessage="1" prompt="הזן משך זמן בעמודה זו תחת כותרת זו" sqref="G5" xr:uid="{00000000-0002-0000-0000-000008000000}"/>
    <dataValidation allowBlank="1" showInputMessage="1" showErrorMessage="1" prompt="הזן ערך 'סך הכל' בעמודה זו תחת כותרת זו" sqref="H5" xr:uid="{00000000-0002-0000-0000-000009000000}"/>
    <dataValidation allowBlank="1" showInputMessage="1" showErrorMessage="1" prompt="היחידה מתעדכנת באופן אוטומטי בעמודה זו תחת כותרת זו." sqref="I5" xr:uid="{00000000-0002-0000-0000-00000A000000}"/>
    <dataValidation allowBlank="1" showInputMessage="1" showErrorMessage="1" prompt="הזן קלוריות בעמודה זו תחת כותרת זו" sqref="J5" xr:uid="{00000000-0002-0000-0000-00000B000000}"/>
    <dataValidation allowBlank="1" showInputMessage="1" showErrorMessage="1" prompt="הזן הערות בעמודה זו תחת כותרת זו" sqref="K5" xr:uid="{00000000-0002-0000-0000-00000C000000}"/>
    <dataValidation allowBlank="1" showInputMessage="1" showErrorMessage="1" prompt="הזן פעילות 1 בתא זה. קטגוריות פעילות שהוזנו בתאים A3 עד A19 מתעדכנות באופן אוטומטי בטבלת רשימה. הנתונים מתעדכנים באופן אוטומטי בתא משמאל" sqref="A3:A6" xr:uid="{00000000-0002-0000-0000-00000D000000}"/>
    <dataValidation allowBlank="1" showInputMessage="1" showErrorMessage="1" prompt="הנתונים מתעדכנים באופן אוטומטי בתא זה ובתרשים להלן. בחר 'יחידה' בתא משמאל" sqref="B3:B4 B7:B8 B11:B12 B15:B16 B19:B20" xr:uid="{00000000-0002-0000-0000-00000E000000}"/>
    <dataValidation allowBlank="1" showInputMessage="1" showErrorMessage="1" prompt="הקלוריות שנשרפות באמצעות פעילות מחושבות באופן אוטומטי בתא זה. תווית הקלוריות נמצאת בתא משמאל" sqref="B21:B22 B17:B18 B13:B14 B9:B10 B5:B6" xr:uid="{00000000-0002-0000-0000-000011000000}"/>
    <dataValidation allowBlank="1" showInputMessage="1" showErrorMessage="1" prompt="הזן פעילות 2 בתא זה. הנתונים מתעדכנים באופן אוטומטי בתאים משמאל" sqref="A7:A10" xr:uid="{00000000-0002-0000-0000-000012000000}"/>
    <dataValidation allowBlank="1" showInputMessage="1" showErrorMessage="1" prompt="הזן פעילות 3 בתא זה. הנתונים מתעדכנים באופן אוטומטי בתאים משמאל" sqref="A11:A14" xr:uid="{00000000-0002-0000-0000-000013000000}"/>
    <dataValidation allowBlank="1" showInputMessage="1" showErrorMessage="1" prompt="הזן פעילות 4 בתא זה. הנתונים מתעדכנים באופן אוטומטי בתאים משמאל" sqref="A15:A18" xr:uid="{00000000-0002-0000-0000-000014000000}"/>
    <dataValidation allowBlank="1" showInputMessage="1" showErrorMessage="1" prompt="הזן פעילות 5 בתא זה. הנתונים מתעדכנים באופן אוטומטי בתאים משמאל. סה&quot;כ קלוריות שנשרפו מחושבות באופן אוטומטי בתא B23" sqref="A19:A22" xr:uid="{00000000-0002-0000-0000-000015000000}"/>
    <dataValidation allowBlank="1" showInputMessage="1" showErrorMessage="1" prompt="הסכום הכולל מחושב באופן אוטומטי בתא משמאל" sqref="A23:A24" xr:uid="{00000000-0002-0000-0000-000016000000}"/>
    <dataValidation allowBlank="1" showInputMessage="1" showErrorMessage="1" prompt="הסכום הכולל מחושב באופן אוטומטי בתא זה. תווית הקלוריות נמצאת בתא משמאל" sqref="B23:B24" xr:uid="{00000000-0002-0000-0000-000017000000}"/>
    <dataValidation allowBlank="1" showInputMessage="1" showErrorMessage="1" prompt="תרשים עמודות מוערם המציג את סך הקלוריות שנשרפו לפי פעילות מופיע בתא זה. הזן פרטים בטבלה להלן." sqref="D1:K4" xr:uid="{53892C7E-C60C-4E4A-B49C-A4BE86DFF17D}"/>
    <dataValidation type="list" errorStyle="warning" allowBlank="1" showInputMessage="1" showErrorMessage="1" error="בחר יחידה מהרשימה בתא זה. בחר 'ביטול', הקש ALT+חץ למטה לקבלת אפשרויות ולאחר מכן הקש על החץ למטה ועל ENTER עבור בחירה" prompt="בחר יחידה בתא זה. הקש ALT+חץ למטה לקבלת אפשרויות ולאחר מכן הקש על חץ למטה ועל ENTER כדי לבצע בחירה. תווית הקלוריות נמצאת בתא להלן" sqref="C4 C8 C12 C16 C20" xr:uid="{426FE56D-0672-4C20-83FD-58F93E419140}">
      <formula1>"מיילים,קילומטרים,צעדים,הקפות,יארדים,מטרים,חזרות,דקות"</formula1>
    </dataValidation>
  </dataValidations>
  <printOptions horizontalCentered="1"/>
  <pageMargins left="0.25" right="0.25" top="0.5" bottom="0.5" header="0.3" footer="0.3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8"/>
  <sheetViews>
    <sheetView showGridLines="0" rightToLeft="1" workbookViewId="0"/>
  </sheetViews>
  <sheetFormatPr defaultRowHeight="21.75" customHeight="1" x14ac:dyDescent="0.2"/>
  <cols>
    <col min="1" max="1" width="2.25" customWidth="1"/>
    <col min="2" max="2" width="24.25" customWidth="1"/>
    <col min="3" max="3" width="26.5" customWidth="1"/>
  </cols>
  <sheetData>
    <row r="1" spans="1:3" ht="36.75" customHeight="1" x14ac:dyDescent="0.2">
      <c r="A1" s="1"/>
      <c r="B1" s="58" t="s">
        <v>19</v>
      </c>
      <c r="C1" s="58"/>
    </row>
    <row r="2" spans="1:3" ht="29.25" customHeight="1" x14ac:dyDescent="0.2">
      <c r="A2" s="1"/>
      <c r="B2" s="59" t="s">
        <v>20</v>
      </c>
      <c r="C2" s="59"/>
    </row>
    <row r="3" spans="1:3" ht="29.25" customHeight="1" x14ac:dyDescent="0.2">
      <c r="A3" s="1"/>
      <c r="B3" s="5" t="s">
        <v>11</v>
      </c>
      <c r="C3" s="5" t="s">
        <v>14</v>
      </c>
    </row>
    <row r="4" spans="1:3" ht="21.75" customHeight="1" x14ac:dyDescent="0.2">
      <c r="A4" s="1"/>
      <c r="B4" s="1" t="str">
        <f>TRIM(Category1)</f>
        <v>רכיבה על אופניים</v>
      </c>
      <c r="C4" s="1" t="str">
        <f>Category1Unit</f>
        <v>מיילים</v>
      </c>
    </row>
    <row r="5" spans="1:3" ht="21.75" customHeight="1" x14ac:dyDescent="0.2">
      <c r="A5" s="1"/>
      <c r="B5" s="1" t="str">
        <f>TRIM(Category2)</f>
        <v>שחייה</v>
      </c>
      <c r="C5" s="1" t="str">
        <f>Category2Unit</f>
        <v>מטרים</v>
      </c>
    </row>
    <row r="6" spans="1:3" ht="21.75" customHeight="1" x14ac:dyDescent="0.2">
      <c r="A6" s="1"/>
      <c r="B6" s="1" t="str">
        <f>TRIM(Category3)</f>
        <v>פעילות 3</v>
      </c>
      <c r="C6" s="1" t="str">
        <f>Category3Unit</f>
        <v>צעדים</v>
      </c>
    </row>
    <row r="7" spans="1:3" ht="21.75" customHeight="1" x14ac:dyDescent="0.2">
      <c r="A7" s="1"/>
      <c r="B7" s="1" t="str">
        <f>TRIM(Category4)</f>
        <v>פעילות 4</v>
      </c>
      <c r="C7" s="1" t="str">
        <f>Category4Unit</f>
        <v>חזרות</v>
      </c>
    </row>
    <row r="8" spans="1:3" ht="21.75" customHeight="1" x14ac:dyDescent="0.2">
      <c r="A8" s="1"/>
      <c r="B8" s="1" t="str">
        <f>TRIM(Category5)</f>
        <v>פעילות 5</v>
      </c>
      <c r="C8" s="1" t="str">
        <f>Category5Unit</f>
        <v>מיילים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4F84C147-61E9-4D0F-A2E3-BC982E264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7F6A36B-51A9-4CAE-801F-C618D86E63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B85E5F55-F0AB-4CF6-82F8-B12D6659ABC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13</vt:i4>
      </vt:variant>
    </vt:vector>
  </ap:HeadingPairs>
  <ap:TitlesOfParts>
    <vt:vector baseType="lpstr" size="15">
      <vt:lpstr>מעקב אחר פעילויות</vt:lpstr>
      <vt:lpstr>רשימת פעילויות</vt:lpstr>
      <vt:lpstr>ActivityList</vt:lpstr>
      <vt:lpstr>ActivityLookup</vt:lpstr>
      <vt:lpstr>AllOthers</vt:lpstr>
      <vt:lpstr>Category1</vt:lpstr>
      <vt:lpstr>Category1Unit</vt:lpstr>
      <vt:lpstr>Category2</vt:lpstr>
      <vt:lpstr>Category2Unit</vt:lpstr>
      <vt:lpstr>Category3</vt:lpstr>
      <vt:lpstr>Category3Unit</vt:lpstr>
      <vt:lpstr>Category4</vt:lpstr>
      <vt:lpstr>Category4Unit</vt:lpstr>
      <vt:lpstr>Category5</vt:lpstr>
      <vt:lpstr>Category5Unit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2022-12-14T03:14:36Z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