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9"/>
  <workbookPr filterPrivacy="1"/>
  <xr:revisionPtr revIDLastSave="0" documentId="13_ncr:1_{31D0A1F7-53DB-487B-AD71-1FA52F386675}" xr6:coauthVersionLast="45" xr6:coauthVersionMax="45" xr10:uidLastSave="{00000000-0000-0000-0000-000000000000}"/>
  <bookViews>
    <workbookView xWindow="-120" yWindow="-120" windowWidth="28950" windowHeight="16110" xr2:uid="{00000000-000D-0000-FFFF-FFFF00000000}"/>
  </bookViews>
  <sheets>
    <sheet name="Vue d’ensemble du démarrage" sheetId="1" r:id="rId1"/>
    <sheet name="Dépenses" sheetId="3" r:id="rId2"/>
    <sheet name="Résultat" sheetId="4" r:id="rId3"/>
  </sheets>
  <definedNames>
    <definedName name="_xlnm.Print_Titles" localSheetId="1">Dépenses!$1:$4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E11" i="1" l="1"/>
  <c r="F60" i="3"/>
  <c r="O8" i="4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17" i="1" s="1"/>
  <c r="F40" i="1"/>
  <c r="E16" i="1"/>
  <c r="F35" i="1"/>
  <c r="F29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<sst xmlns="http://schemas.openxmlformats.org/spreadsheetml/2006/main" count="116" uniqueCount="74">
  <si>
    <t>VUE D’ENSEMBLE DU DÉMARRAGE</t>
  </si>
  <si>
    <t>FINANCEMENT DE DÉPART</t>
  </si>
  <si>
    <t>Total des dépenses</t>
  </si>
  <si>
    <t>Administratives/générales</t>
  </si>
  <si>
    <t>Emplacement/bureau</t>
  </si>
  <si>
    <t>Marketing</t>
  </si>
  <si>
    <t>Main-d’œuvre</t>
  </si>
  <si>
    <t>Autre</t>
  </si>
  <si>
    <t>Financement total</t>
  </si>
  <si>
    <t>Investisseurs</t>
  </si>
  <si>
    <t>Emprunts</t>
  </si>
  <si>
    <t>Financement supplémentaire</t>
  </si>
  <si>
    <t>Financement moins dépenses</t>
  </si>
  <si>
    <t>Propriétaire 1</t>
  </si>
  <si>
    <t>Propriétaire 2</t>
  </si>
  <si>
    <t>Propriétaire 3</t>
  </si>
  <si>
    <t>Total</t>
  </si>
  <si>
    <t>Emprunt bancaire</t>
  </si>
  <si>
    <t>Emprunt non bancaire</t>
  </si>
  <si>
    <t>Subvention</t>
  </si>
  <si>
    <t>Financement de départ total</t>
  </si>
  <si>
    <t>Budget</t>
  </si>
  <si>
    <t>Réel</t>
  </si>
  <si>
    <t>(En moins)/En plus</t>
  </si>
  <si>
    <t xml:space="preserve"> </t>
  </si>
  <si>
    <t>Dépenses de départ</t>
  </si>
  <si>
    <t>Permis</t>
  </si>
  <si>
    <t>Assurance</t>
  </si>
  <si>
    <t>Juridique</t>
  </si>
  <si>
    <t>Consultant professionnel</t>
  </si>
  <si>
    <t>Formation</t>
  </si>
  <si>
    <t>Logiciels (général)</t>
  </si>
  <si>
    <t>Location d’espace/Bail</t>
  </si>
  <si>
    <t>Charges</t>
  </si>
  <si>
    <t>Installation et coût annuel du téléphone</t>
  </si>
  <si>
    <t>Mobilier</t>
  </si>
  <si>
    <t>Équipement médical</t>
  </si>
  <si>
    <t>Matériel</t>
  </si>
  <si>
    <t>Logiciels (CRM, etc.)</t>
  </si>
  <si>
    <t>Frais d’installation</t>
  </si>
  <si>
    <t>Inventaire initial (produits pharmaceutiques)</t>
  </si>
  <si>
    <t>Fournitures médicales (gants, etc.)</t>
  </si>
  <si>
    <t>Divers</t>
  </si>
  <si>
    <t>Logo</t>
  </si>
  <si>
    <t>Développement de marque/d’identité</t>
  </si>
  <si>
    <t>Publicité de lancement</t>
  </si>
  <si>
    <t>Site web</t>
  </si>
  <si>
    <t>Supports marketing imprimés</t>
  </si>
  <si>
    <t>Supports promotionnels</t>
  </si>
  <si>
    <t>Frais de référencement</t>
  </si>
  <si>
    <t>Marketing Internet</t>
  </si>
  <si>
    <t>Salons professionnels</t>
  </si>
  <si>
    <t>Événements de réseautage</t>
  </si>
  <si>
    <t>Dépenses en main-d’œuvre</t>
  </si>
  <si>
    <t>Frais d’offres d’emploi</t>
  </si>
  <si>
    <t>Salaires</t>
  </si>
  <si>
    <t>Autres</t>
  </si>
  <si>
    <t>Réserve pour éventualités</t>
  </si>
  <si>
    <t>Soirée de lancement</t>
  </si>
  <si>
    <t>Date d’échéance</t>
  </si>
  <si>
    <t>Frais d’établissement totaux</t>
  </si>
  <si>
    <t>RECETTES</t>
  </si>
  <si>
    <t>Ventes estimées</t>
  </si>
  <si>
    <t>Moins (remises, erreurs, etc.)</t>
  </si>
  <si>
    <t>Recettes du service</t>
  </si>
  <si>
    <t xml:space="preserve">Autres recettes </t>
  </si>
  <si>
    <t>Ventes nettes</t>
  </si>
  <si>
    <t>Coût des produits vendus</t>
  </si>
  <si>
    <t>Marge brute</t>
  </si>
  <si>
    <t>DÉPENSES</t>
  </si>
  <si>
    <t>Revenu avant impôt</t>
  </si>
  <si>
    <t>Charge d’impôts</t>
  </si>
  <si>
    <t>REVENU NET</t>
  </si>
  <si>
    <t>Exercice à ce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</si>
</sst>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mmmm"/>
  </numFmts>
  <fonts count="3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  <font>
      <sz val="9"/>
      <name val="Arial"/>
      <family val="3"/>
      <charset val="134"/>
      <scheme val="minor"/>
    </font>
    <font>
      <sz val="11"/>
      <color theme="1"/>
      <name val="Arial"/>
      <family val="2"/>
      <scheme val="minor"/>
    </font>
    <font>
      <sz val="18"/>
      <color theme="3"/>
      <name val="Gill Sans MT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29" applyNumberFormat="0" applyFill="0" applyAlignment="0" applyProtection="0"/>
    <xf numFmtId="0" fontId="20" fillId="0" borderId="30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31" applyNumberFormat="0" applyAlignment="0" applyProtection="0"/>
    <xf numFmtId="0" fontId="25" fillId="9" borderId="32" applyNumberFormat="0" applyAlignment="0" applyProtection="0"/>
    <xf numFmtId="0" fontId="26" fillId="9" borderId="31" applyNumberFormat="0" applyAlignment="0" applyProtection="0"/>
    <xf numFmtId="0" fontId="27" fillId="0" borderId="33" applyNumberFormat="0" applyFill="0" applyAlignment="0" applyProtection="0"/>
    <xf numFmtId="0" fontId="1" fillId="10" borderId="34" applyNumberFormat="0" applyAlignment="0" applyProtection="0"/>
    <xf numFmtId="0" fontId="28" fillId="0" borderId="0" applyNumberFormat="0" applyFill="0" applyBorder="0" applyAlignment="0" applyProtection="0"/>
    <xf numFmtId="0" fontId="16" fillId="11" borderId="35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36" applyNumberFormat="0" applyFill="0" applyAlignment="0" applyProtection="0"/>
    <xf numFmtId="0" fontId="2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2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2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2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2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2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</cellStyleXfs>
  <cellXfs count="71">
    <xf numFmtId="0" fontId="0" fillId="0" borderId="0" xfId="0"/>
    <xf numFmtId="0" fontId="3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right" vertical="center" indent="1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0" fontId="3" fillId="2" borderId="8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0" fontId="7" fillId="0" borderId="0" xfId="0" applyNumberFormat="1" applyFont="1"/>
    <xf numFmtId="0" fontId="7" fillId="0" borderId="0" xfId="0" applyNumberFormat="1" applyFont="1" applyAlignment="1">
      <alignment horizontal="left"/>
    </xf>
    <xf numFmtId="0" fontId="11" fillId="3" borderId="0" xfId="0" applyNumberFormat="1" applyFont="1" applyFill="1" applyAlignment="1">
      <alignment horizontal="left" vertical="center"/>
    </xf>
    <xf numFmtId="0" fontId="1" fillId="3" borderId="0" xfId="0" applyNumberFormat="1" applyFont="1" applyFill="1" applyAlignment="1">
      <alignment horizontal="center" vertical="center"/>
    </xf>
    <xf numFmtId="0" fontId="12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10" fillId="0" borderId="10" xfId="0" applyNumberFormat="1" applyFont="1" applyBorder="1" applyAlignment="1">
      <alignment vertical="center"/>
    </xf>
    <xf numFmtId="0" fontId="9" fillId="0" borderId="10" xfId="0" applyNumberFormat="1" applyFont="1" applyBorder="1" applyAlignment="1">
      <alignment horizontal="left"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7" fillId="0" borderId="10" xfId="0" applyNumberFormat="1" applyFont="1" applyBorder="1" applyAlignment="1">
      <alignment horizontal="left" vertical="center"/>
    </xf>
    <xf numFmtId="0" fontId="7" fillId="0" borderId="0" xfId="0" applyNumberFormat="1" applyFont="1" applyAlignment="1">
      <alignment horizontal="center"/>
    </xf>
    <xf numFmtId="0" fontId="13" fillId="0" borderId="10" xfId="0" applyNumberFormat="1" applyFont="1" applyBorder="1" applyAlignment="1">
      <alignment vertical="center"/>
    </xf>
    <xf numFmtId="0" fontId="2" fillId="3" borderId="13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left" vertical="center" indent="1"/>
    </xf>
    <xf numFmtId="0" fontId="3" fillId="0" borderId="0" xfId="0" applyNumberFormat="1" applyFont="1" applyAlignment="1">
      <alignment horizontal="left" vertical="center"/>
    </xf>
    <xf numFmtId="44" fontId="6" fillId="4" borderId="1" xfId="0" applyNumberFormat="1" applyFont="1" applyFill="1" applyBorder="1" applyAlignment="1">
      <alignment horizontal="left" vertical="center"/>
    </xf>
    <xf numFmtId="44" fontId="6" fillId="4" borderId="2" xfId="0" applyNumberFormat="1" applyFont="1" applyFill="1" applyBorder="1" applyAlignment="1">
      <alignment horizontal="left" vertical="center"/>
    </xf>
    <xf numFmtId="44" fontId="6" fillId="4" borderId="3" xfId="0" applyNumberFormat="1" applyFont="1" applyFill="1" applyBorder="1" applyAlignment="1">
      <alignment horizontal="left" vertical="center"/>
    </xf>
    <xf numFmtId="44" fontId="7" fillId="0" borderId="0" xfId="0" applyNumberFormat="1" applyFont="1" applyAlignment="1">
      <alignment horizontal="left"/>
    </xf>
    <xf numFmtId="44" fontId="7" fillId="0" borderId="0" xfId="0" applyNumberFormat="1" applyFont="1" applyAlignment="1">
      <alignment horizontal="left" vertical="center"/>
    </xf>
    <xf numFmtId="44" fontId="7" fillId="2" borderId="1" xfId="0" applyNumberFormat="1" applyFont="1" applyFill="1" applyBorder="1" applyAlignment="1">
      <alignment horizontal="left" vertical="center"/>
    </xf>
    <xf numFmtId="44" fontId="7" fillId="2" borderId="2" xfId="0" applyNumberFormat="1" applyFont="1" applyFill="1" applyBorder="1" applyAlignment="1">
      <alignment horizontal="left" vertical="center"/>
    </xf>
    <xf numFmtId="44" fontId="7" fillId="2" borderId="3" xfId="0" applyNumberFormat="1" applyFont="1" applyFill="1" applyBorder="1" applyAlignment="1">
      <alignment horizontal="left" vertical="center"/>
    </xf>
    <xf numFmtId="44" fontId="7" fillId="4" borderId="7" xfId="0" applyNumberFormat="1" applyFont="1" applyFill="1" applyBorder="1" applyAlignment="1">
      <alignment horizontal="left" vertical="center"/>
    </xf>
    <xf numFmtId="44" fontId="7" fillId="4" borderId="9" xfId="0" applyNumberFormat="1" applyFont="1" applyFill="1" applyBorder="1" applyAlignment="1">
      <alignment horizontal="left" vertical="center"/>
    </xf>
    <xf numFmtId="44" fontId="7" fillId="4" borderId="5" xfId="0" applyNumberFormat="1" applyFont="1" applyFill="1" applyBorder="1" applyAlignment="1">
      <alignment horizontal="left" vertical="center"/>
    </xf>
    <xf numFmtId="44" fontId="7" fillId="4" borderId="6" xfId="0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/>
    </xf>
    <xf numFmtId="44" fontId="6" fillId="4" borderId="5" xfId="0" applyNumberFormat="1" applyFont="1" applyFill="1" applyBorder="1" applyAlignment="1">
      <alignment horizontal="left" vertical="center"/>
    </xf>
    <xf numFmtId="44" fontId="6" fillId="4" borderId="6" xfId="0" applyNumberFormat="1" applyFont="1" applyFill="1" applyBorder="1" applyAlignment="1">
      <alignment horizontal="left" vertical="center"/>
    </xf>
    <xf numFmtId="44" fontId="3" fillId="0" borderId="0" xfId="0" applyNumberFormat="1" applyFont="1" applyAlignment="1">
      <alignment horizontal="left" vertical="center"/>
    </xf>
    <xf numFmtId="44" fontId="3" fillId="2" borderId="2" xfId="0" applyNumberFormat="1" applyFont="1" applyFill="1" applyBorder="1" applyAlignment="1">
      <alignment horizontal="left" vertical="center"/>
    </xf>
    <xf numFmtId="44" fontId="3" fillId="2" borderId="3" xfId="0" applyNumberFormat="1" applyFont="1" applyFill="1" applyBorder="1" applyAlignment="1">
      <alignment horizontal="left" vertical="center"/>
    </xf>
    <xf numFmtId="44" fontId="3" fillId="4" borderId="15" xfId="0" applyNumberFormat="1" applyFont="1" applyFill="1" applyBorder="1" applyAlignment="1">
      <alignment horizontal="left" vertical="center"/>
    </xf>
    <xf numFmtId="44" fontId="3" fillId="4" borderId="16" xfId="0" applyNumberFormat="1" applyFont="1" applyFill="1" applyBorder="1" applyAlignment="1">
      <alignment horizontal="left" vertical="center"/>
    </xf>
    <xf numFmtId="44" fontId="3" fillId="2" borderId="4" xfId="0" applyNumberFormat="1" applyFont="1" applyFill="1" applyBorder="1" applyAlignment="1">
      <alignment horizontal="left" vertical="center"/>
    </xf>
    <xf numFmtId="44" fontId="3" fillId="2" borderId="9" xfId="0" applyNumberFormat="1" applyFont="1" applyFill="1" applyBorder="1" applyAlignment="1">
      <alignment horizontal="left" vertical="center"/>
    </xf>
    <xf numFmtId="44" fontId="3" fillId="4" borderId="18" xfId="0" applyNumberFormat="1" applyFont="1" applyFill="1" applyBorder="1" applyAlignment="1">
      <alignment horizontal="left" vertical="center"/>
    </xf>
    <xf numFmtId="44" fontId="3" fillId="4" borderId="19" xfId="0" applyNumberFormat="1" applyFont="1" applyFill="1" applyBorder="1" applyAlignment="1">
      <alignment horizontal="left" vertical="center"/>
    </xf>
    <xf numFmtId="44" fontId="3" fillId="4" borderId="21" xfId="0" applyNumberFormat="1" applyFont="1" applyFill="1" applyBorder="1" applyAlignment="1">
      <alignment horizontal="left" vertical="center"/>
    </xf>
    <xf numFmtId="44" fontId="3" fillId="4" borderId="22" xfId="0" applyNumberFormat="1" applyFont="1" applyFill="1" applyBorder="1" applyAlignment="1">
      <alignment horizontal="left" vertical="center"/>
    </xf>
    <xf numFmtId="44" fontId="3" fillId="4" borderId="24" xfId="0" applyNumberFormat="1" applyFont="1" applyFill="1" applyBorder="1" applyAlignment="1">
      <alignment horizontal="left" vertical="center"/>
    </xf>
    <xf numFmtId="44" fontId="3" fillId="4" borderId="25" xfId="0" applyNumberFormat="1" applyFont="1" applyFill="1" applyBorder="1" applyAlignment="1">
      <alignment horizontal="left" vertical="center"/>
    </xf>
    <xf numFmtId="44" fontId="5" fillId="3" borderId="27" xfId="0" applyNumberFormat="1" applyFont="1" applyFill="1" applyBorder="1" applyAlignment="1">
      <alignment horizontal="left" vertical="center"/>
    </xf>
    <xf numFmtId="44" fontId="5" fillId="3" borderId="26" xfId="0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166" fontId="2" fillId="3" borderId="12" xfId="0" applyNumberFormat="1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8925</xdr:colOff>
      <xdr:row>1</xdr:row>
      <xdr:rowOff>0</xdr:rowOff>
    </xdr:to>
    <xdr:pic>
      <xdr:nvPicPr>
        <xdr:cNvPr id="15" name="Image 14" descr="Photo d’un médecin dans un laboratoire" title="Bannière 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476400" cy="1216154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619125</xdr:rowOff>
    </xdr:from>
    <xdr:to>
      <xdr:col>5</xdr:col>
      <xdr:colOff>380999</xdr:colOff>
      <xdr:row>1</xdr:row>
      <xdr:rowOff>0</xdr:rowOff>
    </xdr:to>
    <xdr:sp macro="" textlink="">
      <xdr:nvSpPr>
        <xdr:cNvPr id="16" name="Rectangle 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0" y="619125"/>
          <a:ext cx="5238749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170673</xdr:colOff>
      <xdr:row>0</xdr:row>
      <xdr:rowOff>942975</xdr:rowOff>
    </xdr:from>
    <xdr:to>
      <xdr:col>5</xdr:col>
      <xdr:colOff>609600</xdr:colOff>
      <xdr:row>1</xdr:row>
      <xdr:rowOff>238125</xdr:rowOff>
    </xdr:to>
    <xdr:sp macro="" textlink="">
      <xdr:nvSpPr>
        <xdr:cNvPr id="17" name="Zone de texte 1" descr="Inventaire" title="Titr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8" y="942975"/>
          <a:ext cx="5458602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Vue d’ensemble du lancement de cabinet médical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Zone de texte 1" descr="Inventaire" title="Titr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2000">
              <a:solidFill>
                <a:schemeClr val="accent1"/>
              </a:solidFill>
              <a:latin typeface="Gill Sans MT" panose="020B0502020104020203" pitchFamily="34" charset="0"/>
            </a:rPr>
            <a:t>Nom de</a:t>
          </a:r>
          <a:r>
            <a:rPr lang="fr" sz="2000" baseline="0">
              <a:solidFill>
                <a:schemeClr val="accent1"/>
              </a:solidFill>
              <a:latin typeface="Gill Sans MT" panose="020B0502020104020203" pitchFamily="34" charset="0"/>
            </a:rPr>
            <a:t> l’entreprise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0</xdr:colOff>
      <xdr:row>1</xdr:row>
      <xdr:rowOff>0</xdr:rowOff>
    </xdr:to>
    <xdr:pic>
      <xdr:nvPicPr>
        <xdr:cNvPr id="6" name="Image 5" descr="Photo d’un médecin dans un laboratoire" title="Bannière 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477000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5</xdr:col>
      <xdr:colOff>67651</xdr:colOff>
      <xdr:row>1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5306400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5</xdr:col>
      <xdr:colOff>419100</xdr:colOff>
      <xdr:row>1</xdr:row>
      <xdr:rowOff>238125</xdr:rowOff>
    </xdr:to>
    <xdr:sp macro="" textlink="">
      <xdr:nvSpPr>
        <xdr:cNvPr id="9" name="Zone de texte 1" descr="Inventaire" title="Tit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5287151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20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Vue d’ensemble du lancement de cabinet médical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Zone de texte 1" descr="Inventaire" title="Titr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2000">
              <a:solidFill>
                <a:schemeClr val="accent1"/>
              </a:solidFill>
              <a:latin typeface="Gill Sans MT" panose="020B0502020104020203" pitchFamily="34" charset="0"/>
            </a:rPr>
            <a:t>Nom de</a:t>
          </a:r>
          <a:r>
            <a:rPr lang="fr" sz="2000" baseline="0">
              <a:solidFill>
                <a:schemeClr val="accent1"/>
              </a:solidFill>
              <a:latin typeface="Gill Sans MT" panose="020B0502020104020203" pitchFamily="34" charset="0"/>
            </a:rPr>
            <a:t> l’entreprise</a:t>
          </a:r>
          <a:endParaRPr lang="en-US" sz="20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15</xdr:col>
      <xdr:colOff>9524</xdr:colOff>
      <xdr:row>1</xdr:row>
      <xdr:rowOff>0</xdr:rowOff>
    </xdr:to>
    <xdr:pic>
      <xdr:nvPicPr>
        <xdr:cNvPr id="5" name="Image 4" descr="Photo d’un médecin dans un laboratoire" title="Bannièr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tangle 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Zone de texte 1" descr="Inventaire" title="Titr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3600">
              <a:solidFill>
                <a:schemeClr val="bg1"/>
              </a:solidFill>
              <a:latin typeface="Gill Sans MT" panose="020B0502020104020203" pitchFamily="34" charset="0"/>
              <a:ea typeface="+mn-ea"/>
              <a:cs typeface="+mn-cs"/>
            </a:rPr>
            <a:t>Feuilles Profits et pertes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</xdr:col>
      <xdr:colOff>198902</xdr:colOff>
      <xdr:row>0</xdr:row>
      <xdr:rowOff>723900</xdr:rowOff>
    </xdr:from>
    <xdr:to>
      <xdr:col>4</xdr:col>
      <xdr:colOff>1038224</xdr:colOff>
      <xdr:row>0</xdr:row>
      <xdr:rowOff>1209675</xdr:rowOff>
    </xdr:to>
    <xdr:sp macro="" textlink="">
      <xdr:nvSpPr>
        <xdr:cNvPr id="16" name="Zone de texte 1" descr="Inventaire" title="Titr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2" y="723900"/>
          <a:ext cx="5039847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3600">
              <a:solidFill>
                <a:schemeClr val="accent1"/>
              </a:solidFill>
              <a:latin typeface="Gill Sans MT" panose="020B0502020104020203" pitchFamily="34" charset="0"/>
            </a:rPr>
            <a:t>Nom de</a:t>
          </a:r>
          <a:r>
            <a:rPr lang="fr" sz="3600" baseline="0">
              <a:solidFill>
                <a:schemeClr val="accent1"/>
              </a:solidFill>
              <a:latin typeface="Gill Sans MT" panose="020B0502020104020203" pitchFamily="34" charset="0"/>
            </a:rPr>
            <a:t> l’entreprise</a:t>
          </a:r>
          <a:endParaRPr lang="en-US" sz="3600">
            <a:solidFill>
              <a:schemeClr val="accent1"/>
            </a:solidFill>
            <a:latin typeface="Gill Sans MT" panose="020B0502020104020203" pitchFamily="34" charset="0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showGridLines="0" showRowColHeaders="0" tabSelected="1" zoomScaleNormal="100" workbookViewId="0"/>
  </sheetViews>
  <sheetFormatPr baseColWidth="10" defaultColWidth="9" defaultRowHeight="15" customHeight="1"/>
  <cols>
    <col min="1" max="1" width="1.625" style="25" customWidth="1"/>
    <col min="2" max="2" width="5.5" style="25" customWidth="1"/>
    <col min="3" max="3" width="30" style="25" customWidth="1"/>
    <col min="4" max="5" width="15.625" style="26" customWidth="1"/>
    <col min="6" max="6" width="18.125" style="26" customWidth="1"/>
    <col min="7" max="7" width="1.625" style="25" customWidth="1"/>
    <col min="8" max="16384" width="9" style="25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3" customFormat="1" ht="24" customHeight="1">
      <c r="B3" s="22" t="s">
        <v>0</v>
      </c>
      <c r="C3" s="23"/>
      <c r="D3" s="24" t="s">
        <v>21</v>
      </c>
      <c r="E3" s="24" t="s">
        <v>22</v>
      </c>
      <c r="F3" s="24" t="s">
        <v>23</v>
      </c>
    </row>
    <row r="4" spans="1:7" s="2" customFormat="1" ht="15" customHeight="1">
      <c r="B4" s="20"/>
      <c r="C4" s="20"/>
      <c r="D4" s="21"/>
      <c r="E4" s="21"/>
      <c r="F4" s="21"/>
    </row>
    <row r="5" spans="1:7" s="3" customFormat="1" ht="21" customHeight="1">
      <c r="C5" s="7" t="s">
        <v>2</v>
      </c>
      <c r="D5" s="38">
        <f>SUM(D7:D11)</f>
        <v>583910</v>
      </c>
      <c r="E5" s="39">
        <f>SUM(E7:E11)</f>
        <v>582860</v>
      </c>
      <c r="F5" s="40">
        <f>E5-D5</f>
        <v>-1050</v>
      </c>
    </row>
    <row r="6" spans="1:7" s="2" customFormat="1" ht="3.95" customHeight="1">
      <c r="D6" s="41"/>
      <c r="E6" s="41"/>
      <c r="F6" s="41"/>
    </row>
    <row r="7" spans="1:7" s="3" customFormat="1" ht="15" customHeight="1">
      <c r="C7" s="5" t="s">
        <v>3</v>
      </c>
      <c r="D7" s="42">
        <f>Dépenses!D14</f>
        <v>10200</v>
      </c>
      <c r="E7" s="42">
        <f>Dépenses!E14</f>
        <v>9150</v>
      </c>
      <c r="F7" s="42">
        <f t="shared" ref="F7:F19" si="0">E7-D7</f>
        <v>-1050</v>
      </c>
    </row>
    <row r="8" spans="1:7" s="3" customFormat="1" ht="15" customHeight="1">
      <c r="C8" s="5" t="s">
        <v>4</v>
      </c>
      <c r="D8" s="43">
        <f>Dépenses!D29</f>
        <v>354910</v>
      </c>
      <c r="E8" s="44">
        <f>Dépenses!E29</f>
        <v>354910</v>
      </c>
      <c r="F8" s="45">
        <f t="shared" si="0"/>
        <v>0</v>
      </c>
    </row>
    <row r="9" spans="1:7" s="3" customFormat="1" ht="15" customHeight="1">
      <c r="C9" s="5" t="s">
        <v>5</v>
      </c>
      <c r="D9" s="42">
        <f>Dépenses!D43</f>
        <v>13300</v>
      </c>
      <c r="E9" s="42">
        <f>Dépenses!E43</f>
        <v>13300</v>
      </c>
      <c r="F9" s="42">
        <f t="shared" si="0"/>
        <v>0</v>
      </c>
    </row>
    <row r="10" spans="1:7" s="3" customFormat="1" ht="15" customHeight="1">
      <c r="C10" s="5" t="s">
        <v>6</v>
      </c>
      <c r="D10" s="43">
        <f>Dépenses!D52</f>
        <v>205000</v>
      </c>
      <c r="E10" s="44">
        <f>Dépenses!E52</f>
        <v>205000</v>
      </c>
      <c r="F10" s="45">
        <f t="shared" si="0"/>
        <v>0</v>
      </c>
    </row>
    <row r="11" spans="1:7" s="3" customFormat="1" ht="15" customHeight="1">
      <c r="C11" s="5" t="s">
        <v>7</v>
      </c>
      <c r="D11" s="42">
        <f>Dépenses!D60</f>
        <v>500</v>
      </c>
      <c r="E11" s="42">
        <f>Dépenses!E60</f>
        <v>500</v>
      </c>
      <c r="F11" s="42">
        <f t="shared" si="0"/>
        <v>0</v>
      </c>
    </row>
    <row r="12" spans="1:7" s="3" customFormat="1" ht="15" customHeight="1">
      <c r="A12" s="25"/>
      <c r="B12" s="25"/>
      <c r="C12" s="25"/>
      <c r="D12" s="26"/>
      <c r="E12" s="26"/>
      <c r="F12" s="26"/>
    </row>
    <row r="13" spans="1:7" s="3" customFormat="1" ht="21" customHeight="1">
      <c r="C13" s="7" t="s">
        <v>8</v>
      </c>
      <c r="D13" s="38">
        <f>SUM(D15:D17)</f>
        <v>600000</v>
      </c>
      <c r="E13" s="39">
        <f>SUM(E15:E17)</f>
        <v>620000</v>
      </c>
      <c r="F13" s="40">
        <f t="shared" si="0"/>
        <v>20000</v>
      </c>
    </row>
    <row r="14" spans="1:7" s="2" customFormat="1" ht="3.95" customHeight="1">
      <c r="D14" s="41"/>
      <c r="E14" s="41"/>
      <c r="F14" s="41"/>
    </row>
    <row r="15" spans="1:7" s="3" customFormat="1" ht="15" customHeight="1">
      <c r="C15" s="5" t="s">
        <v>9</v>
      </c>
      <c r="D15" s="42">
        <f>D29</f>
        <v>80000</v>
      </c>
      <c r="E15" s="42">
        <f>E29</f>
        <v>80000</v>
      </c>
      <c r="F15" s="42">
        <f t="shared" si="0"/>
        <v>0</v>
      </c>
    </row>
    <row r="16" spans="1:7" s="3" customFormat="1" ht="15" customHeight="1">
      <c r="C16" s="5" t="s">
        <v>10</v>
      </c>
      <c r="D16" s="43">
        <f>D35</f>
        <v>500000</v>
      </c>
      <c r="E16" s="44">
        <f>E35</f>
        <v>495000</v>
      </c>
      <c r="F16" s="45">
        <f t="shared" si="0"/>
        <v>-5000</v>
      </c>
    </row>
    <row r="17" spans="1:6" s="3" customFormat="1" ht="15" customHeight="1">
      <c r="C17" s="5" t="s">
        <v>11</v>
      </c>
      <c r="D17" s="42">
        <f>D40</f>
        <v>20000</v>
      </c>
      <c r="E17" s="42">
        <f>E40</f>
        <v>45000</v>
      </c>
      <c r="F17" s="42">
        <f t="shared" si="0"/>
        <v>25000</v>
      </c>
    </row>
    <row r="18" spans="1:6" s="3" customFormat="1" ht="15" customHeight="1"/>
    <row r="19" spans="1:6" s="3" customFormat="1" ht="21" customHeight="1">
      <c r="C19" s="7" t="s">
        <v>12</v>
      </c>
      <c r="D19" s="38">
        <f>D13-D5</f>
        <v>16090</v>
      </c>
      <c r="E19" s="39">
        <f>E13-E5</f>
        <v>37140</v>
      </c>
      <c r="F19" s="40">
        <f t="shared" si="0"/>
        <v>21050</v>
      </c>
    </row>
    <row r="20" spans="1:6" s="2" customFormat="1" ht="30" customHeight="1">
      <c r="A20" s="20"/>
      <c r="B20" s="20"/>
      <c r="C20" s="20"/>
      <c r="D20" s="21"/>
      <c r="E20" s="21"/>
      <c r="F20" s="21"/>
    </row>
    <row r="21" spans="1:6" s="3" customFormat="1" ht="24" customHeight="1">
      <c r="A21" s="25"/>
      <c r="B21" s="22" t="s">
        <v>1</v>
      </c>
      <c r="C21" s="23"/>
      <c r="D21" s="24" t="s">
        <v>21</v>
      </c>
      <c r="E21" s="24" t="s">
        <v>22</v>
      </c>
      <c r="F21" s="24" t="s">
        <v>23</v>
      </c>
    </row>
    <row r="22" spans="1:6" s="2" customFormat="1" ht="3.95" customHeight="1">
      <c r="B22" s="20"/>
      <c r="C22" s="20"/>
      <c r="D22" s="21"/>
      <c r="E22" s="21"/>
      <c r="F22" s="21"/>
    </row>
    <row r="23" spans="1:6" s="6" customFormat="1" ht="21" customHeight="1">
      <c r="B23" s="29"/>
      <c r="C23" s="27" t="s">
        <v>9</v>
      </c>
      <c r="D23" s="28"/>
      <c r="E23" s="28"/>
      <c r="F23" s="28"/>
    </row>
    <row r="24" spans="1:6" s="2" customFormat="1" ht="3.95" customHeight="1">
      <c r="D24" s="41"/>
      <c r="E24" s="41"/>
      <c r="F24" s="41"/>
    </row>
    <row r="25" spans="1:6" s="3" customFormat="1" ht="15" customHeight="1">
      <c r="C25" s="5" t="s">
        <v>13</v>
      </c>
      <c r="D25" s="42">
        <v>50000</v>
      </c>
      <c r="E25" s="42">
        <v>50000</v>
      </c>
      <c r="F25" s="46">
        <f>E25-D25</f>
        <v>0</v>
      </c>
    </row>
    <row r="26" spans="1:6" s="3" customFormat="1" ht="15" customHeight="1">
      <c r="C26" s="5" t="s">
        <v>14</v>
      </c>
      <c r="D26" s="43">
        <v>30000</v>
      </c>
      <c r="E26" s="44">
        <v>30000</v>
      </c>
      <c r="F26" s="47">
        <f>E26-D26</f>
        <v>0</v>
      </c>
    </row>
    <row r="27" spans="1:6" s="3" customFormat="1" ht="15" customHeight="1">
      <c r="C27" s="5" t="s">
        <v>15</v>
      </c>
      <c r="D27" s="42">
        <v>0</v>
      </c>
      <c r="E27" s="42">
        <v>0</v>
      </c>
      <c r="F27" s="47">
        <f>E27-D27</f>
        <v>0</v>
      </c>
    </row>
    <row r="28" spans="1:6" s="3" customFormat="1" ht="15" customHeight="1">
      <c r="C28" s="5" t="s">
        <v>7</v>
      </c>
      <c r="D28" s="43">
        <v>0</v>
      </c>
      <c r="E28" s="44">
        <v>0</v>
      </c>
      <c r="F28" s="47">
        <f>E28-D28</f>
        <v>0</v>
      </c>
    </row>
    <row r="29" spans="1:6" s="3" customFormat="1" ht="15" customHeight="1">
      <c r="C29" s="4" t="s">
        <v>16</v>
      </c>
      <c r="D29" s="48">
        <f>SUM(D25:D28)</f>
        <v>80000</v>
      </c>
      <c r="E29" s="49">
        <f>SUM(E25:E28)</f>
        <v>80000</v>
      </c>
      <c r="F29" s="49">
        <f>E29-D29</f>
        <v>0</v>
      </c>
    </row>
    <row r="30" spans="1:6" s="6" customFormat="1" ht="21" customHeight="1">
      <c r="C30" s="27" t="s">
        <v>10</v>
      </c>
      <c r="D30" s="28"/>
      <c r="E30" s="28"/>
      <c r="F30" s="28"/>
    </row>
    <row r="31" spans="1:6" s="2" customFormat="1" ht="3.95" customHeight="1">
      <c r="C31" s="20"/>
      <c r="D31" s="21"/>
      <c r="E31" s="21"/>
      <c r="F31" s="21"/>
    </row>
    <row r="32" spans="1:6" s="3" customFormat="1" ht="15" customHeight="1">
      <c r="C32" s="5" t="s">
        <v>17</v>
      </c>
      <c r="D32" s="42">
        <v>450000</v>
      </c>
      <c r="E32" s="42">
        <v>450000</v>
      </c>
      <c r="F32" s="46">
        <f>E32-D32</f>
        <v>0</v>
      </c>
    </row>
    <row r="33" spans="3:6" s="3" customFormat="1" ht="15" customHeight="1">
      <c r="C33" s="5" t="s">
        <v>18</v>
      </c>
      <c r="D33" s="43">
        <v>50000</v>
      </c>
      <c r="E33" s="44">
        <v>45000</v>
      </c>
      <c r="F33" s="47">
        <f>E33-D33</f>
        <v>-5000</v>
      </c>
    </row>
    <row r="34" spans="3:6" s="3" customFormat="1" ht="15" customHeight="1">
      <c r="C34" s="5" t="s">
        <v>7</v>
      </c>
      <c r="D34" s="42">
        <v>0</v>
      </c>
      <c r="E34" s="42">
        <v>0</v>
      </c>
      <c r="F34" s="47">
        <f>E34-D34</f>
        <v>0</v>
      </c>
    </row>
    <row r="35" spans="3:6" s="3" customFormat="1" ht="15" customHeight="1">
      <c r="C35" s="4" t="s">
        <v>16</v>
      </c>
      <c r="D35" s="48">
        <f>SUM(D32:D34)</f>
        <v>500000</v>
      </c>
      <c r="E35" s="49">
        <f>SUM(E32:E34)</f>
        <v>495000</v>
      </c>
      <c r="F35" s="49">
        <f>E35-D35</f>
        <v>-5000</v>
      </c>
    </row>
    <row r="36" spans="3:6" s="6" customFormat="1" ht="21" customHeight="1">
      <c r="C36" s="27" t="s">
        <v>11</v>
      </c>
      <c r="D36" s="28"/>
      <c r="E36" s="28"/>
      <c r="F36" s="28"/>
    </row>
    <row r="37" spans="3:6" s="2" customFormat="1" ht="3.95" customHeight="1">
      <c r="C37" s="20"/>
      <c r="D37" s="21"/>
      <c r="E37" s="21"/>
      <c r="F37" s="21"/>
    </row>
    <row r="38" spans="3:6" s="3" customFormat="1" ht="15" customHeight="1">
      <c r="C38" s="5" t="s">
        <v>19</v>
      </c>
      <c r="D38" s="42">
        <v>20000</v>
      </c>
      <c r="E38" s="42">
        <v>45000</v>
      </c>
      <c r="F38" s="46">
        <f>E38-D38</f>
        <v>25000</v>
      </c>
    </row>
    <row r="39" spans="3:6" s="3" customFormat="1" ht="15" customHeight="1">
      <c r="C39" s="5" t="s">
        <v>7</v>
      </c>
      <c r="D39" s="43">
        <v>0</v>
      </c>
      <c r="E39" s="44">
        <v>0</v>
      </c>
      <c r="F39" s="47">
        <f>E39-D39</f>
        <v>0</v>
      </c>
    </row>
    <row r="40" spans="3:6" s="3" customFormat="1" ht="15" customHeight="1">
      <c r="C40" s="4" t="s">
        <v>16</v>
      </c>
      <c r="D40" s="48">
        <f>SUM(D38:D39)</f>
        <v>20000</v>
      </c>
      <c r="E40" s="49">
        <f>SUM(E38:E39)</f>
        <v>45000</v>
      </c>
      <c r="F40" s="49">
        <f>E40-D40</f>
        <v>25000</v>
      </c>
    </row>
    <row r="41" spans="3:6" s="2" customFormat="1" ht="21" customHeight="1">
      <c r="C41" s="20"/>
      <c r="D41" s="21"/>
      <c r="E41" s="21"/>
      <c r="F41" s="21"/>
    </row>
    <row r="42" spans="3:6" s="3" customFormat="1" ht="21" customHeight="1">
      <c r="C42" s="8" t="s">
        <v>20</v>
      </c>
      <c r="D42" s="38">
        <f>SUM(D29,D35,D40)</f>
        <v>600000</v>
      </c>
      <c r="E42" s="39">
        <f>SUM(E29,E35,E40)</f>
        <v>620000</v>
      </c>
      <c r="F42" s="40">
        <f>E42-D42</f>
        <v>20000</v>
      </c>
    </row>
  </sheetData>
  <phoneticPr fontId="15" type="noConversion"/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Cette section est mise à jour automatiquement à partir des données figurant dans la section FINANCEMENT DE DÉPART ci-dessous et des données de la section DÉPENSES DE DÉPART de l’onglet suivant." sqref="B3:F3" xr:uid="{00000000-0002-0000-0000-000000000000}"/>
    <dataValidation allowBlank="1" showInputMessage="1" showErrorMessage="1" prompt="Les données de dépenses sont automatiquement mises à jour à partir de la section DÉPENSES DE DÉPART de l’onglet suivant." sqref="C5" xr:uid="{00000000-0002-0000-0000-000001000000}"/>
    <dataValidation allowBlank="1" showInputMessage="1" showErrorMessage="1" prompt="Les données de financement sont automatiquement mises à jour à partir de la section FINANCEMENT DE DÉPART ci-dessous" sqref="C13" xr:uid="{00000000-0002-0000-0000-000002000000}"/>
    <dataValidation allowBlank="1" showInputMessage="1" showErrorMessage="1" prompt="Entrez les valeurs de financement dans les colonnes Budget et Réel" sqref="B21:F21" xr:uid="{00000000-0002-0000-0000-000003000000}"/>
    <dataValidation allowBlank="1" showInputMessage="1" showErrorMessage="1" prompt="Entrez le nom de la société. _x000a__x000a_Les chiffres de cette feuille, comme Budget (colonne D) et Réel (colonne E), sont automatiquement fournis depuis les pages Dépenses et Résultat. Les chiffres (En moins)/En plus (colonne F) aussi." sqref="A1" xr:uid="{00000000-0002-0000-0000-000004000000}"/>
  </dataValidations>
  <printOptions horizontalCentered="1"/>
  <pageMargins left="0.7" right="0.7" top="0.5" bottom="0.5" header="0.3" footer="0.3"/>
  <pageSetup paperSize="9" scale="9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"/>
  <sheetViews>
    <sheetView showGridLines="0" showRowColHeaders="0" zoomScaleNormal="100" workbookViewId="0"/>
  </sheetViews>
  <sheetFormatPr baseColWidth="10" defaultColWidth="9" defaultRowHeight="15" customHeight="1"/>
  <cols>
    <col min="1" max="1" width="1.625" style="3" customWidth="1"/>
    <col min="2" max="2" width="33" style="3" bestFit="1" customWidth="1"/>
    <col min="3" max="3" width="12.625" style="30" customWidth="1"/>
    <col min="4" max="5" width="12.625" style="26" customWidth="1"/>
    <col min="6" max="6" width="14.125" style="26" bestFit="1" customWidth="1"/>
    <col min="7" max="7" width="1.625" style="3" customWidth="1"/>
    <col min="8" max="16384" width="9" style="3"/>
  </cols>
  <sheetData>
    <row r="1" spans="1:7" s="20" customFormat="1" ht="105.75" customHeight="1">
      <c r="D1" s="21"/>
      <c r="E1" s="21"/>
      <c r="F1" s="21"/>
      <c r="G1" s="20" t="s">
        <v>24</v>
      </c>
    </row>
    <row r="2" spans="1:7" s="20" customFormat="1" ht="24" customHeight="1">
      <c r="D2" s="21"/>
      <c r="E2" s="21"/>
      <c r="F2" s="21"/>
    </row>
    <row r="3" spans="1:7" s="25" customFormat="1" ht="24" customHeight="1">
      <c r="B3" s="22" t="s">
        <v>25</v>
      </c>
      <c r="C3" s="24" t="s">
        <v>59</v>
      </c>
      <c r="D3" s="24" t="s">
        <v>21</v>
      </c>
      <c r="E3" s="24" t="s">
        <v>22</v>
      </c>
      <c r="F3" s="24" t="s">
        <v>23</v>
      </c>
    </row>
    <row r="4" spans="1:7" s="20" customFormat="1" ht="3.75" customHeight="1">
      <c r="C4" s="32"/>
      <c r="D4" s="21"/>
      <c r="E4" s="21"/>
      <c r="F4" s="21"/>
    </row>
    <row r="5" spans="1:7" s="25" customFormat="1" ht="21" customHeight="1">
      <c r="B5" s="27" t="s">
        <v>3</v>
      </c>
      <c r="C5" s="33"/>
      <c r="D5" s="31"/>
      <c r="E5" s="31"/>
      <c r="F5" s="31"/>
    </row>
    <row r="6" spans="1:7" ht="3.95" customHeight="1">
      <c r="A6" s="25"/>
      <c r="B6" s="25"/>
    </row>
    <row r="7" spans="1:7" ht="15" customHeight="1">
      <c r="B7" s="5" t="s">
        <v>26</v>
      </c>
      <c r="C7" s="50"/>
      <c r="D7" s="42">
        <v>1500</v>
      </c>
      <c r="E7" s="42">
        <v>1500</v>
      </c>
      <c r="F7" s="46">
        <f t="shared" ref="F7:F14" si="0">E7-D7</f>
        <v>0</v>
      </c>
    </row>
    <row r="8" spans="1:7" ht="15" customHeight="1">
      <c r="B8" s="5" t="s">
        <v>27</v>
      </c>
      <c r="C8" s="51"/>
      <c r="D8" s="44">
        <v>3400</v>
      </c>
      <c r="E8" s="44">
        <v>3200</v>
      </c>
      <c r="F8" s="47">
        <f t="shared" si="0"/>
        <v>-200</v>
      </c>
    </row>
    <row r="9" spans="1:7" ht="15" customHeight="1">
      <c r="B9" s="5" t="s">
        <v>28</v>
      </c>
      <c r="C9" s="50"/>
      <c r="D9" s="42">
        <v>300</v>
      </c>
      <c r="E9" s="42">
        <v>450</v>
      </c>
      <c r="F9" s="47">
        <f t="shared" si="0"/>
        <v>150</v>
      </c>
    </row>
    <row r="10" spans="1:7" ht="15" customHeight="1">
      <c r="B10" s="5" t="s">
        <v>29</v>
      </c>
      <c r="C10" s="51"/>
      <c r="D10" s="44">
        <v>2500</v>
      </c>
      <c r="E10" s="44">
        <v>2000</v>
      </c>
      <c r="F10" s="49">
        <f t="shared" si="0"/>
        <v>-500</v>
      </c>
    </row>
    <row r="11" spans="1:7" ht="15" customHeight="1">
      <c r="B11" s="5" t="s">
        <v>30</v>
      </c>
      <c r="C11" s="50"/>
      <c r="D11" s="42">
        <v>2000</v>
      </c>
      <c r="E11" s="42">
        <v>1500</v>
      </c>
      <c r="F11" s="46">
        <f t="shared" si="0"/>
        <v>-500</v>
      </c>
    </row>
    <row r="12" spans="1:7" ht="15" customHeight="1">
      <c r="B12" s="5" t="s">
        <v>31</v>
      </c>
      <c r="C12" s="51"/>
      <c r="D12" s="43">
        <v>500</v>
      </c>
      <c r="E12" s="44">
        <v>500</v>
      </c>
      <c r="F12" s="47">
        <f t="shared" si="0"/>
        <v>0</v>
      </c>
    </row>
    <row r="13" spans="1:7" ht="15" customHeight="1">
      <c r="B13" s="5" t="s">
        <v>7</v>
      </c>
      <c r="C13" s="69"/>
      <c r="D13" s="42">
        <v>0</v>
      </c>
      <c r="E13" s="42">
        <v>0</v>
      </c>
      <c r="F13" s="47">
        <f t="shared" si="0"/>
        <v>0</v>
      </c>
    </row>
    <row r="14" spans="1:7" ht="15" customHeight="1">
      <c r="B14" s="4" t="s">
        <v>16</v>
      </c>
      <c r="C14" s="48"/>
      <c r="D14" s="48">
        <f>SUM(D7:D13)</f>
        <v>10200</v>
      </c>
      <c r="E14" s="49">
        <f>SUM(E7:E13)</f>
        <v>9150</v>
      </c>
      <c r="F14" s="49">
        <f t="shared" si="0"/>
        <v>-1050</v>
      </c>
    </row>
    <row r="15" spans="1:7" ht="21" customHeight="1">
      <c r="A15" s="25"/>
      <c r="B15" s="27" t="s">
        <v>4</v>
      </c>
      <c r="C15" s="33"/>
      <c r="D15" s="31"/>
      <c r="E15" s="31"/>
      <c r="F15" s="31"/>
    </row>
    <row r="16" spans="1:7" ht="3.95" customHeight="1">
      <c r="A16" s="25"/>
      <c r="B16" s="25"/>
    </row>
    <row r="17" spans="1:6" ht="15" customHeight="1">
      <c r="B17" s="5" t="s">
        <v>32</v>
      </c>
      <c r="C17" s="50"/>
      <c r="D17" s="42">
        <v>50000</v>
      </c>
      <c r="E17" s="42">
        <v>50000</v>
      </c>
      <c r="F17" s="46">
        <f t="shared" ref="F17:F28" si="1">E17-D17</f>
        <v>0</v>
      </c>
    </row>
    <row r="18" spans="1:6" ht="15" customHeight="1">
      <c r="B18" s="5" t="s">
        <v>33</v>
      </c>
      <c r="C18" s="51"/>
      <c r="D18" s="44">
        <v>2500</v>
      </c>
      <c r="E18" s="44">
        <v>2500</v>
      </c>
      <c r="F18" s="47">
        <f t="shared" si="1"/>
        <v>0</v>
      </c>
    </row>
    <row r="19" spans="1:6" ht="15" customHeight="1">
      <c r="B19" s="5" t="s">
        <v>34</v>
      </c>
      <c r="C19" s="50"/>
      <c r="D19" s="42">
        <f>50+30*12</f>
        <v>410</v>
      </c>
      <c r="E19" s="42">
        <v>410</v>
      </c>
      <c r="F19" s="47">
        <f t="shared" si="1"/>
        <v>0</v>
      </c>
    </row>
    <row r="20" spans="1:6" ht="15" customHeight="1">
      <c r="B20" s="5" t="s">
        <v>35</v>
      </c>
      <c r="C20" s="51"/>
      <c r="D20" s="44">
        <v>15000</v>
      </c>
      <c r="E20" s="44">
        <v>15000</v>
      </c>
      <c r="F20" s="47">
        <f t="shared" si="1"/>
        <v>0</v>
      </c>
    </row>
    <row r="21" spans="1:6" ht="15" customHeight="1">
      <c r="B21" s="5" t="s">
        <v>36</v>
      </c>
      <c r="C21" s="50"/>
      <c r="D21" s="42">
        <v>150000</v>
      </c>
      <c r="E21" s="42">
        <v>150000</v>
      </c>
      <c r="F21" s="47">
        <f t="shared" si="1"/>
        <v>0</v>
      </c>
    </row>
    <row r="22" spans="1:6" ht="15" customHeight="1">
      <c r="B22" s="5" t="s">
        <v>37</v>
      </c>
      <c r="C22" s="51"/>
      <c r="D22" s="44">
        <v>10000</v>
      </c>
      <c r="E22" s="44">
        <v>10000</v>
      </c>
      <c r="F22" s="47">
        <f t="shared" si="1"/>
        <v>0</v>
      </c>
    </row>
    <row r="23" spans="1:6" ht="15" customHeight="1">
      <c r="B23" s="5" t="s">
        <v>38</v>
      </c>
      <c r="C23" s="50"/>
      <c r="D23" s="42">
        <v>7000</v>
      </c>
      <c r="E23" s="42">
        <v>7000</v>
      </c>
      <c r="F23" s="47">
        <f t="shared" si="1"/>
        <v>0</v>
      </c>
    </row>
    <row r="24" spans="1:6" ht="15" customHeight="1">
      <c r="B24" s="5" t="s">
        <v>39</v>
      </c>
      <c r="C24" s="51"/>
      <c r="D24" s="44">
        <v>5000</v>
      </c>
      <c r="E24" s="44">
        <v>5000</v>
      </c>
      <c r="F24" s="47">
        <f t="shared" si="1"/>
        <v>0</v>
      </c>
    </row>
    <row r="25" spans="1:6" ht="15" customHeight="1">
      <c r="B25" s="5" t="s">
        <v>40</v>
      </c>
      <c r="C25" s="50"/>
      <c r="D25" s="42">
        <v>100000</v>
      </c>
      <c r="E25" s="42">
        <v>100000</v>
      </c>
      <c r="F25" s="47">
        <f t="shared" si="1"/>
        <v>0</v>
      </c>
    </row>
    <row r="26" spans="1:6" ht="15" customHeight="1">
      <c r="B26" s="5" t="s">
        <v>41</v>
      </c>
      <c r="C26" s="51"/>
      <c r="D26" s="44">
        <v>5000</v>
      </c>
      <c r="E26" s="44">
        <v>5000</v>
      </c>
      <c r="F26" s="47">
        <f t="shared" si="1"/>
        <v>0</v>
      </c>
    </row>
    <row r="27" spans="1:6" ht="15" customHeight="1">
      <c r="B27" s="5" t="s">
        <v>42</v>
      </c>
      <c r="C27" s="50"/>
      <c r="D27" s="42">
        <v>10000</v>
      </c>
      <c r="E27" s="42">
        <v>10000</v>
      </c>
      <c r="F27" s="47">
        <f t="shared" si="1"/>
        <v>0</v>
      </c>
    </row>
    <row r="28" spans="1:6" ht="15" customHeight="1">
      <c r="B28" s="5" t="s">
        <v>7</v>
      </c>
      <c r="C28" s="51"/>
      <c r="D28" s="44">
        <v>0</v>
      </c>
      <c r="E28" s="44">
        <v>0</v>
      </c>
      <c r="F28" s="47">
        <f t="shared" si="1"/>
        <v>0</v>
      </c>
    </row>
    <row r="29" spans="1:6" ht="15" customHeight="1">
      <c r="B29" s="4" t="s">
        <v>16</v>
      </c>
      <c r="C29" s="48"/>
      <c r="D29" s="48">
        <f>SUM(D17:D28)</f>
        <v>354910</v>
      </c>
      <c r="E29" s="49">
        <f>SUM(E17:E28)</f>
        <v>354910</v>
      </c>
      <c r="F29" s="49">
        <f>E29-D29</f>
        <v>0</v>
      </c>
    </row>
    <row r="30" spans="1:6" ht="21" customHeight="1">
      <c r="A30" s="25"/>
      <c r="B30" s="27" t="s">
        <v>5</v>
      </c>
      <c r="C30" s="33"/>
      <c r="D30" s="31"/>
      <c r="E30" s="31"/>
      <c r="F30" s="31"/>
    </row>
    <row r="31" spans="1:6" ht="3.95" customHeight="1">
      <c r="A31" s="25"/>
      <c r="B31" s="25"/>
    </row>
    <row r="32" spans="1:6" ht="15" customHeight="1">
      <c r="B32" s="5" t="s">
        <v>43</v>
      </c>
      <c r="C32" s="50"/>
      <c r="D32" s="42">
        <v>300</v>
      </c>
      <c r="E32" s="42">
        <v>300</v>
      </c>
      <c r="F32" s="46">
        <f>E32-D32</f>
        <v>0</v>
      </c>
    </row>
    <row r="33" spans="1:6" ht="15" customHeight="1">
      <c r="B33" s="5" t="s">
        <v>44</v>
      </c>
      <c r="C33" s="51"/>
      <c r="D33" s="44">
        <v>200</v>
      </c>
      <c r="E33" s="44">
        <v>200</v>
      </c>
      <c r="F33" s="47">
        <f>E33-D33</f>
        <v>0</v>
      </c>
    </row>
    <row r="34" spans="1:6" ht="15" customHeight="1">
      <c r="B34" s="5" t="s">
        <v>45</v>
      </c>
      <c r="C34" s="50"/>
      <c r="D34" s="42">
        <v>10000</v>
      </c>
      <c r="E34" s="42">
        <v>10000</v>
      </c>
      <c r="F34" s="47">
        <f t="shared" ref="F34:F43" si="2">E34-D34</f>
        <v>0</v>
      </c>
    </row>
    <row r="35" spans="1:6" ht="15" customHeight="1">
      <c r="B35" s="5" t="s">
        <v>46</v>
      </c>
      <c r="C35" s="51"/>
      <c r="D35" s="44">
        <v>700</v>
      </c>
      <c r="E35" s="44">
        <v>700</v>
      </c>
      <c r="F35" s="47">
        <f t="shared" si="2"/>
        <v>0</v>
      </c>
    </row>
    <row r="36" spans="1:6" ht="15" customHeight="1">
      <c r="B36" s="5" t="s">
        <v>47</v>
      </c>
      <c r="C36" s="50"/>
      <c r="D36" s="42">
        <v>500</v>
      </c>
      <c r="E36" s="42">
        <v>500</v>
      </c>
      <c r="F36" s="47">
        <f t="shared" si="2"/>
        <v>0</v>
      </c>
    </row>
    <row r="37" spans="1:6" ht="15" customHeight="1">
      <c r="B37" s="5" t="s">
        <v>48</v>
      </c>
      <c r="C37" s="51"/>
      <c r="D37" s="44">
        <v>500</v>
      </c>
      <c r="E37" s="44">
        <v>500</v>
      </c>
      <c r="F37" s="47">
        <f t="shared" si="2"/>
        <v>0</v>
      </c>
    </row>
    <row r="38" spans="1:6" ht="15" customHeight="1">
      <c r="B38" s="5" t="s">
        <v>49</v>
      </c>
      <c r="C38" s="50"/>
      <c r="D38" s="42">
        <v>300</v>
      </c>
      <c r="E38" s="42">
        <v>300</v>
      </c>
      <c r="F38" s="47">
        <f t="shared" si="2"/>
        <v>0</v>
      </c>
    </row>
    <row r="39" spans="1:6" ht="15" customHeight="1">
      <c r="B39" s="5" t="s">
        <v>50</v>
      </c>
      <c r="C39" s="51"/>
      <c r="D39" s="44">
        <v>100</v>
      </c>
      <c r="E39" s="44">
        <v>100</v>
      </c>
      <c r="F39" s="47">
        <f t="shared" si="2"/>
        <v>0</v>
      </c>
    </row>
    <row r="40" spans="1:6" ht="15" customHeight="1">
      <c r="B40" s="5" t="s">
        <v>51</v>
      </c>
      <c r="C40" s="50"/>
      <c r="D40" s="42">
        <v>500</v>
      </c>
      <c r="E40" s="42">
        <v>500</v>
      </c>
      <c r="F40" s="47">
        <f t="shared" si="2"/>
        <v>0</v>
      </c>
    </row>
    <row r="41" spans="1:6" ht="15" customHeight="1">
      <c r="B41" s="5" t="s">
        <v>52</v>
      </c>
      <c r="C41" s="51"/>
      <c r="D41" s="44">
        <v>200</v>
      </c>
      <c r="E41" s="44">
        <v>200</v>
      </c>
      <c r="F41" s="47">
        <f t="shared" si="2"/>
        <v>0</v>
      </c>
    </row>
    <row r="42" spans="1:6" ht="15" customHeight="1">
      <c r="B42" s="5" t="s">
        <v>7</v>
      </c>
      <c r="C42" s="69"/>
      <c r="D42" s="42">
        <v>0</v>
      </c>
      <c r="E42" s="42">
        <v>0</v>
      </c>
      <c r="F42" s="47">
        <f t="shared" si="2"/>
        <v>0</v>
      </c>
    </row>
    <row r="43" spans="1:6" ht="15" customHeight="1">
      <c r="B43" s="4" t="s">
        <v>16</v>
      </c>
      <c r="C43" s="48"/>
      <c r="D43" s="48">
        <f>SUM(D32:D42)</f>
        <v>13300</v>
      </c>
      <c r="E43" s="49">
        <f>SUM(E32:E42)</f>
        <v>13300</v>
      </c>
      <c r="F43" s="49">
        <f t="shared" si="2"/>
        <v>0</v>
      </c>
    </row>
    <row r="44" spans="1:6" ht="21" customHeight="1">
      <c r="A44" s="25"/>
      <c r="B44" s="27" t="s">
        <v>53</v>
      </c>
      <c r="C44" s="33"/>
      <c r="D44" s="31"/>
      <c r="E44" s="31"/>
      <c r="F44" s="31"/>
    </row>
    <row r="45" spans="1:6" ht="3.95" customHeight="1">
      <c r="A45" s="25"/>
      <c r="B45" s="25"/>
    </row>
    <row r="46" spans="1:6" ht="15" customHeight="1">
      <c r="B46" s="5" t="s">
        <v>54</v>
      </c>
      <c r="C46" s="50"/>
      <c r="D46" s="42">
        <v>0</v>
      </c>
      <c r="E46" s="42">
        <v>0</v>
      </c>
      <c r="F46" s="46">
        <f t="shared" ref="F46:F52" si="3">E46-D46</f>
        <v>0</v>
      </c>
    </row>
    <row r="47" spans="1:6" ht="15" customHeight="1">
      <c r="B47" s="5" t="s">
        <v>55</v>
      </c>
      <c r="C47" s="51"/>
      <c r="D47" s="44">
        <v>200000</v>
      </c>
      <c r="E47" s="44">
        <v>200000</v>
      </c>
      <c r="F47" s="47">
        <f t="shared" si="3"/>
        <v>0</v>
      </c>
    </row>
    <row r="48" spans="1:6" ht="15" customHeight="1">
      <c r="B48" s="5" t="s">
        <v>30</v>
      </c>
      <c r="C48" s="50"/>
      <c r="D48" s="42">
        <v>5000</v>
      </c>
      <c r="E48" s="42">
        <v>5000</v>
      </c>
      <c r="F48" s="47">
        <f t="shared" si="3"/>
        <v>0</v>
      </c>
    </row>
    <row r="49" spans="1:6" ht="15" customHeight="1">
      <c r="B49" s="5" t="s">
        <v>7</v>
      </c>
      <c r="C49" s="51"/>
      <c r="D49" s="44">
        <v>0</v>
      </c>
      <c r="E49" s="44">
        <v>0</v>
      </c>
      <c r="F49" s="47">
        <f t="shared" si="3"/>
        <v>0</v>
      </c>
    </row>
    <row r="50" spans="1:6" ht="15" customHeight="1">
      <c r="B50" s="5" t="s">
        <v>56</v>
      </c>
      <c r="C50" s="50"/>
      <c r="D50" s="42">
        <v>0</v>
      </c>
      <c r="E50" s="42">
        <v>0</v>
      </c>
      <c r="F50" s="47">
        <f t="shared" si="3"/>
        <v>0</v>
      </c>
    </row>
    <row r="51" spans="1:6" ht="15" customHeight="1">
      <c r="B51" s="5" t="s">
        <v>56</v>
      </c>
      <c r="C51" s="51"/>
      <c r="D51" s="44">
        <v>0</v>
      </c>
      <c r="E51" s="44">
        <v>0</v>
      </c>
      <c r="F51" s="47">
        <f t="shared" si="3"/>
        <v>0</v>
      </c>
    </row>
    <row r="52" spans="1:6" ht="15" customHeight="1">
      <c r="B52" s="4" t="s">
        <v>16</v>
      </c>
      <c r="C52" s="48"/>
      <c r="D52" s="48">
        <f>SUM(D46:D51)</f>
        <v>205000</v>
      </c>
      <c r="E52" s="49">
        <f>SUM(E46:E51)</f>
        <v>205000</v>
      </c>
      <c r="F52" s="49">
        <f t="shared" si="3"/>
        <v>0</v>
      </c>
    </row>
    <row r="53" spans="1:6" ht="21" customHeight="1">
      <c r="A53" s="25"/>
      <c r="B53" s="27" t="s">
        <v>7</v>
      </c>
      <c r="C53" s="33"/>
      <c r="D53" s="31"/>
      <c r="E53" s="31"/>
      <c r="F53" s="31"/>
    </row>
    <row r="54" spans="1:6" ht="3.95" customHeight="1">
      <c r="A54" s="25"/>
      <c r="B54" s="25"/>
    </row>
    <row r="55" spans="1:6" ht="15" customHeight="1">
      <c r="B55" s="5" t="s">
        <v>57</v>
      </c>
      <c r="C55" s="50"/>
      <c r="D55" s="42">
        <v>0</v>
      </c>
      <c r="E55" s="42">
        <v>0</v>
      </c>
      <c r="F55" s="46">
        <f t="shared" ref="F55:F60" si="4">E55-D55</f>
        <v>0</v>
      </c>
    </row>
    <row r="56" spans="1:6" ht="15" customHeight="1">
      <c r="B56" s="5" t="s">
        <v>58</v>
      </c>
      <c r="C56" s="51"/>
      <c r="D56" s="44">
        <v>500</v>
      </c>
      <c r="E56" s="44">
        <v>500</v>
      </c>
      <c r="F56" s="47">
        <f t="shared" si="4"/>
        <v>0</v>
      </c>
    </row>
    <row r="57" spans="1:6" ht="15" customHeight="1">
      <c r="B57" s="5" t="s">
        <v>56</v>
      </c>
      <c r="C57" s="50"/>
      <c r="D57" s="42">
        <v>0</v>
      </c>
      <c r="E57" s="42">
        <v>0</v>
      </c>
      <c r="F57" s="47">
        <f t="shared" si="4"/>
        <v>0</v>
      </c>
    </row>
    <row r="58" spans="1:6" ht="15" customHeight="1">
      <c r="B58" s="5" t="s">
        <v>56</v>
      </c>
      <c r="C58" s="51"/>
      <c r="D58" s="44">
        <v>0</v>
      </c>
      <c r="E58" s="44">
        <v>0</v>
      </c>
      <c r="F58" s="47">
        <f t="shared" si="4"/>
        <v>0</v>
      </c>
    </row>
    <row r="59" spans="1:6" ht="15" customHeight="1">
      <c r="B59" s="5" t="s">
        <v>56</v>
      </c>
      <c r="C59" s="69"/>
      <c r="D59" s="42">
        <v>0</v>
      </c>
      <c r="E59" s="42">
        <v>0</v>
      </c>
      <c r="F59" s="47">
        <f t="shared" si="4"/>
        <v>0</v>
      </c>
    </row>
    <row r="60" spans="1:6" ht="15" customHeight="1">
      <c r="B60" s="4" t="s">
        <v>16</v>
      </c>
      <c r="C60" s="48"/>
      <c r="D60" s="48">
        <f>SUM(D55:D59)</f>
        <v>500</v>
      </c>
      <c r="E60" s="49">
        <f>SUM(E55:E59)</f>
        <v>500</v>
      </c>
      <c r="F60" s="49">
        <f t="shared" si="4"/>
        <v>0</v>
      </c>
    </row>
    <row r="61" spans="1:6" s="2" customFormat="1" ht="21" customHeight="1">
      <c r="A61" s="20"/>
      <c r="B61" s="20"/>
      <c r="C61" s="21"/>
      <c r="D61" s="21"/>
      <c r="E61" s="21"/>
      <c r="F61" s="21"/>
    </row>
    <row r="62" spans="1:6" ht="21" customHeight="1">
      <c r="B62" s="8"/>
      <c r="C62" s="10" t="s">
        <v>60</v>
      </c>
      <c r="D62" s="52">
        <f>SUM(D14,D29,D43,D52,D60)</f>
        <v>583910</v>
      </c>
      <c r="E62" s="53">
        <f>SUM(E14,E29,E43,E52,E60)</f>
        <v>582860</v>
      </c>
      <c r="F62" s="53">
        <f>E62-D62</f>
        <v>-1050</v>
      </c>
    </row>
  </sheetData>
  <phoneticPr fontId="15" type="noConversion"/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Entrez les données de dépenses dans les colonnes Date d’échéance, Budget et Réel" sqref="B3:F3" xr:uid="{00000000-0002-0000-0100-000000000000}"/>
    <dataValidation allowBlank="1" showInputMessage="1" showErrorMessage="1" prompt="Entrez le nom de la société._x000a__x000a_Entrez les données de dépenses sous Date d’échéance dans la colonne C, Budget dans la colonne D et Réel dans la colonne E." sqref="A1" xr:uid="{00000000-0002-0000-0100-000001000000}"/>
  </dataValidations>
  <printOptions horizontalCentered="1"/>
  <pageMargins left="0.7" right="0.7" top="0.5" bottom="0.5" header="0.3" footer="0.3"/>
  <pageSetup paperSize="9" scale="91"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2"/>
  <sheetViews>
    <sheetView showGridLines="0" showRowColHeaders="0" zoomScaleNormal="100" workbookViewId="0"/>
  </sheetViews>
  <sheetFormatPr baseColWidth="10" defaultColWidth="9" defaultRowHeight="33" customHeight="1"/>
  <cols>
    <col min="1" max="1" width="2" style="35" customWidth="1"/>
    <col min="2" max="2" width="25.625" style="36" customWidth="1"/>
    <col min="3" max="14" width="14.75" style="37" customWidth="1"/>
    <col min="15" max="15" width="17.625" style="37" customWidth="1"/>
    <col min="16" max="16" width="1.625" style="35" customWidth="1"/>
    <col min="17" max="16384" width="9" style="35"/>
  </cols>
  <sheetData>
    <row r="1" spans="1:16" ht="137.25" customHeight="1">
      <c r="A1" s="20"/>
      <c r="B1" s="20"/>
      <c r="C1" s="20"/>
      <c r="D1" s="21"/>
      <c r="E1" s="21"/>
      <c r="F1" s="21"/>
      <c r="G1" s="20" t="s">
        <v>24</v>
      </c>
      <c r="H1" s="20"/>
      <c r="P1" s="35" t="s">
        <v>24</v>
      </c>
    </row>
    <row r="2" spans="1:16" ht="33" customHeight="1">
      <c r="A2" s="20"/>
      <c r="B2" s="20"/>
      <c r="C2" s="20"/>
      <c r="D2" s="21"/>
      <c r="E2" s="21"/>
      <c r="F2" s="21"/>
      <c r="G2" s="20"/>
      <c r="H2" s="20"/>
    </row>
    <row r="3" spans="1:16" s="9" customFormat="1" ht="33" customHeight="1">
      <c r="B3" s="13" t="s">
        <v>61</v>
      </c>
      <c r="C3" s="70">
        <f ca="1">DATE(YEAR(TODAY()),1,1)</f>
        <v>43466</v>
      </c>
      <c r="D3" s="70">
        <f ca="1">DATE(YEAR(C3),MONTH(C3)+1,1)</f>
        <v>43497</v>
      </c>
      <c r="E3" s="70">
        <f t="shared" ref="E3:N3" ca="1" si="0">DATE(YEAR(D3),MONTH(D3)+1,1)</f>
        <v>43525</v>
      </c>
      <c r="F3" s="70">
        <f t="shared" ca="1" si="0"/>
        <v>43556</v>
      </c>
      <c r="G3" s="70">
        <f t="shared" ca="1" si="0"/>
        <v>43586</v>
      </c>
      <c r="H3" s="70">
        <f t="shared" ca="1" si="0"/>
        <v>43617</v>
      </c>
      <c r="I3" s="70">
        <f t="shared" ca="1" si="0"/>
        <v>43647</v>
      </c>
      <c r="J3" s="70">
        <f t="shared" ca="1" si="0"/>
        <v>43678</v>
      </c>
      <c r="K3" s="70">
        <f t="shared" ca="1" si="0"/>
        <v>43709</v>
      </c>
      <c r="L3" s="70">
        <f t="shared" ca="1" si="0"/>
        <v>43739</v>
      </c>
      <c r="M3" s="70">
        <f t="shared" ca="1" si="0"/>
        <v>43770</v>
      </c>
      <c r="N3" s="70">
        <f t="shared" ca="1" si="0"/>
        <v>43800</v>
      </c>
      <c r="O3" s="34" t="s">
        <v>73</v>
      </c>
    </row>
    <row r="4" spans="1:16" s="1" customFormat="1" ht="33" customHeight="1">
      <c r="B4" s="11" t="s">
        <v>62</v>
      </c>
      <c r="C4" s="54">
        <v>80000</v>
      </c>
      <c r="D4" s="54">
        <v>80000</v>
      </c>
      <c r="E4" s="54">
        <v>80000</v>
      </c>
      <c r="F4" s="54">
        <v>80000</v>
      </c>
      <c r="G4" s="54">
        <v>80000</v>
      </c>
      <c r="H4" s="54">
        <v>80000</v>
      </c>
      <c r="I4" s="54">
        <v>80000</v>
      </c>
      <c r="J4" s="54">
        <v>80000</v>
      </c>
      <c r="K4" s="54">
        <v>80000</v>
      </c>
      <c r="L4" s="54">
        <v>80000</v>
      </c>
      <c r="M4" s="54">
        <v>80000</v>
      </c>
      <c r="N4" s="54">
        <v>80000</v>
      </c>
      <c r="O4" s="54">
        <f t="shared" ref="O4:O10" si="1">SUM(C4:N4)</f>
        <v>960000</v>
      </c>
    </row>
    <row r="5" spans="1:16" s="1" customFormat="1" ht="33" customHeight="1">
      <c r="B5" s="14" t="s">
        <v>63</v>
      </c>
      <c r="C5" s="55">
        <v>-5000</v>
      </c>
      <c r="D5" s="55">
        <v>-5000</v>
      </c>
      <c r="E5" s="55">
        <v>-5000</v>
      </c>
      <c r="F5" s="55">
        <v>-5000</v>
      </c>
      <c r="G5" s="55">
        <v>-5000</v>
      </c>
      <c r="H5" s="55">
        <v>-5000</v>
      </c>
      <c r="I5" s="55">
        <v>-5000</v>
      </c>
      <c r="J5" s="55">
        <v>-5000</v>
      </c>
      <c r="K5" s="55">
        <v>-5000</v>
      </c>
      <c r="L5" s="55">
        <v>-5000</v>
      </c>
      <c r="M5" s="55">
        <v>-5000</v>
      </c>
      <c r="N5" s="55">
        <v>-5000</v>
      </c>
      <c r="O5" s="56">
        <f t="shared" si="1"/>
        <v>-60000</v>
      </c>
    </row>
    <row r="6" spans="1:16" s="1" customFormat="1" ht="33" customHeight="1">
      <c r="B6" s="11" t="s">
        <v>64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f t="shared" si="1"/>
        <v>0</v>
      </c>
    </row>
    <row r="7" spans="1:16" s="1" customFormat="1" ht="33" customHeight="1">
      <c r="B7" s="14" t="s">
        <v>65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6">
        <f t="shared" si="1"/>
        <v>0</v>
      </c>
    </row>
    <row r="8" spans="1:16" s="1" customFormat="1" ht="33" customHeight="1">
      <c r="B8" s="15" t="s">
        <v>66</v>
      </c>
      <c r="C8" s="57">
        <f>SUM(C4:C7)</f>
        <v>75000</v>
      </c>
      <c r="D8" s="57">
        <f t="shared" ref="D8:N8" si="2">SUM(D4:D7)</f>
        <v>75000</v>
      </c>
      <c r="E8" s="57">
        <f t="shared" si="2"/>
        <v>75000</v>
      </c>
      <c r="F8" s="57">
        <f t="shared" si="2"/>
        <v>75000</v>
      </c>
      <c r="G8" s="57">
        <f t="shared" si="2"/>
        <v>75000</v>
      </c>
      <c r="H8" s="57">
        <f t="shared" si="2"/>
        <v>75000</v>
      </c>
      <c r="I8" s="57">
        <f t="shared" si="2"/>
        <v>75000</v>
      </c>
      <c r="J8" s="57">
        <f t="shared" si="2"/>
        <v>75000</v>
      </c>
      <c r="K8" s="57">
        <f t="shared" si="2"/>
        <v>75000</v>
      </c>
      <c r="L8" s="57">
        <f t="shared" si="2"/>
        <v>75000</v>
      </c>
      <c r="M8" s="57">
        <f t="shared" si="2"/>
        <v>75000</v>
      </c>
      <c r="N8" s="57">
        <f t="shared" si="2"/>
        <v>75000</v>
      </c>
      <c r="O8" s="58">
        <f t="shared" si="1"/>
        <v>900000</v>
      </c>
    </row>
    <row r="9" spans="1:16" s="1" customFormat="1" ht="33" customHeight="1">
      <c r="B9" s="16" t="s">
        <v>67</v>
      </c>
      <c r="C9" s="59">
        <v>1000</v>
      </c>
      <c r="D9" s="59">
        <v>1000</v>
      </c>
      <c r="E9" s="59">
        <v>1000</v>
      </c>
      <c r="F9" s="59">
        <v>1000</v>
      </c>
      <c r="G9" s="59">
        <v>1000</v>
      </c>
      <c r="H9" s="59">
        <v>1000</v>
      </c>
      <c r="I9" s="59">
        <v>1000</v>
      </c>
      <c r="J9" s="59">
        <v>1000</v>
      </c>
      <c r="K9" s="59">
        <v>1000</v>
      </c>
      <c r="L9" s="59">
        <v>1000</v>
      </c>
      <c r="M9" s="59">
        <v>1000</v>
      </c>
      <c r="N9" s="59">
        <v>1000</v>
      </c>
      <c r="O9" s="60">
        <f t="shared" si="1"/>
        <v>12000</v>
      </c>
    </row>
    <row r="10" spans="1:16" s="1" customFormat="1" ht="33" customHeight="1">
      <c r="B10" s="17" t="s">
        <v>68</v>
      </c>
      <c r="C10" s="61">
        <f>C8-C9</f>
        <v>74000</v>
      </c>
      <c r="D10" s="61">
        <f t="shared" ref="D10:N10" si="3">D8-D9</f>
        <v>74000</v>
      </c>
      <c r="E10" s="61">
        <f t="shared" si="3"/>
        <v>74000</v>
      </c>
      <c r="F10" s="61">
        <f t="shared" si="3"/>
        <v>74000</v>
      </c>
      <c r="G10" s="61">
        <f t="shared" si="3"/>
        <v>74000</v>
      </c>
      <c r="H10" s="61">
        <f t="shared" si="3"/>
        <v>74000</v>
      </c>
      <c r="I10" s="61">
        <f t="shared" si="3"/>
        <v>74000</v>
      </c>
      <c r="J10" s="61">
        <f t="shared" si="3"/>
        <v>74000</v>
      </c>
      <c r="K10" s="61">
        <f t="shared" si="3"/>
        <v>74000</v>
      </c>
      <c r="L10" s="61">
        <f t="shared" si="3"/>
        <v>74000</v>
      </c>
      <c r="M10" s="61">
        <f t="shared" si="3"/>
        <v>74000</v>
      </c>
      <c r="N10" s="61">
        <f t="shared" si="3"/>
        <v>74000</v>
      </c>
      <c r="O10" s="62">
        <f t="shared" si="1"/>
        <v>888000</v>
      </c>
    </row>
    <row r="12" spans="1:16" s="9" customFormat="1" ht="33" customHeight="1">
      <c r="B12" s="13" t="s">
        <v>69</v>
      </c>
      <c r="C12" s="70">
        <f ca="1">C3</f>
        <v>43466</v>
      </c>
      <c r="D12" s="70">
        <f ca="1">DATE(YEAR(C12),MONTH(C12)+1,1)</f>
        <v>43497</v>
      </c>
      <c r="E12" s="70">
        <f t="shared" ref="E12:N12" ca="1" si="4">DATE(YEAR(D12),MONTH(D12)+1,1)</f>
        <v>43525</v>
      </c>
      <c r="F12" s="70">
        <f t="shared" ca="1" si="4"/>
        <v>43556</v>
      </c>
      <c r="G12" s="70">
        <f t="shared" ca="1" si="4"/>
        <v>43586</v>
      </c>
      <c r="H12" s="70">
        <f t="shared" ca="1" si="4"/>
        <v>43617</v>
      </c>
      <c r="I12" s="70">
        <f t="shared" ca="1" si="4"/>
        <v>43647</v>
      </c>
      <c r="J12" s="70">
        <f t="shared" ca="1" si="4"/>
        <v>43678</v>
      </c>
      <c r="K12" s="70">
        <f t="shared" ca="1" si="4"/>
        <v>43709</v>
      </c>
      <c r="L12" s="70">
        <f t="shared" ca="1" si="4"/>
        <v>43739</v>
      </c>
      <c r="M12" s="70">
        <f t="shared" ca="1" si="4"/>
        <v>43770</v>
      </c>
      <c r="N12" s="70">
        <f t="shared" ca="1" si="4"/>
        <v>43800</v>
      </c>
      <c r="O12" s="34" t="s">
        <v>73</v>
      </c>
    </row>
    <row r="13" spans="1:16" s="1" customFormat="1" ht="33" customHeight="1">
      <c r="B13" s="11" t="s">
        <v>3</v>
      </c>
      <c r="C13" s="54">
        <v>912.5</v>
      </c>
      <c r="D13" s="54">
        <v>912.5</v>
      </c>
      <c r="E13" s="54">
        <v>912.5</v>
      </c>
      <c r="F13" s="54">
        <v>912.5</v>
      </c>
      <c r="G13" s="54">
        <v>912.5</v>
      </c>
      <c r="H13" s="54">
        <v>912.5</v>
      </c>
      <c r="I13" s="54">
        <v>912.5</v>
      </c>
      <c r="J13" s="54">
        <v>912.5</v>
      </c>
      <c r="K13" s="54">
        <v>912.5</v>
      </c>
      <c r="L13" s="54">
        <v>912.5</v>
      </c>
      <c r="M13" s="54">
        <v>912.5</v>
      </c>
      <c r="N13" s="54">
        <v>912.5</v>
      </c>
      <c r="O13" s="54">
        <f t="shared" ref="O13:O18" si="5">SUM(C13:N13)</f>
        <v>10950</v>
      </c>
    </row>
    <row r="14" spans="1:16" s="1" customFormat="1" ht="33" customHeight="1">
      <c r="B14" s="14" t="s">
        <v>4</v>
      </c>
      <c r="C14" s="55">
        <v>29575</v>
      </c>
      <c r="D14" s="55">
        <v>29575</v>
      </c>
      <c r="E14" s="55">
        <v>29575</v>
      </c>
      <c r="F14" s="55">
        <v>29575</v>
      </c>
      <c r="G14" s="55">
        <v>29575</v>
      </c>
      <c r="H14" s="55">
        <v>29575</v>
      </c>
      <c r="I14" s="55">
        <v>29575</v>
      </c>
      <c r="J14" s="55">
        <v>29575</v>
      </c>
      <c r="K14" s="55">
        <v>29575</v>
      </c>
      <c r="L14" s="55">
        <v>29575</v>
      </c>
      <c r="M14" s="55">
        <v>29575</v>
      </c>
      <c r="N14" s="55">
        <v>29575</v>
      </c>
      <c r="O14" s="56">
        <f t="shared" si="5"/>
        <v>354900</v>
      </c>
    </row>
    <row r="15" spans="1:16" s="1" customFormat="1" ht="33" customHeight="1">
      <c r="B15" s="11" t="s">
        <v>5</v>
      </c>
      <c r="C15" s="54">
        <v>1108</v>
      </c>
      <c r="D15" s="54">
        <v>1108</v>
      </c>
      <c r="E15" s="54">
        <v>1108</v>
      </c>
      <c r="F15" s="54">
        <v>1108</v>
      </c>
      <c r="G15" s="54">
        <v>1108</v>
      </c>
      <c r="H15" s="54">
        <v>1108</v>
      </c>
      <c r="I15" s="54">
        <v>1108</v>
      </c>
      <c r="J15" s="54">
        <v>1108</v>
      </c>
      <c r="K15" s="54">
        <v>1108</v>
      </c>
      <c r="L15" s="54">
        <v>1108</v>
      </c>
      <c r="M15" s="54">
        <v>1108</v>
      </c>
      <c r="N15" s="54">
        <v>1108</v>
      </c>
      <c r="O15" s="54">
        <f t="shared" si="5"/>
        <v>13296</v>
      </c>
    </row>
    <row r="16" spans="1:16" s="1" customFormat="1" ht="33" customHeight="1">
      <c r="B16" s="14" t="s">
        <v>6</v>
      </c>
      <c r="C16" s="55">
        <v>17083.330000000002</v>
      </c>
      <c r="D16" s="55">
        <v>17083.330000000002</v>
      </c>
      <c r="E16" s="55">
        <v>17083.330000000002</v>
      </c>
      <c r="F16" s="55">
        <v>17083.330000000002</v>
      </c>
      <c r="G16" s="55">
        <v>17083.330000000002</v>
      </c>
      <c r="H16" s="55">
        <v>17083.330000000002</v>
      </c>
      <c r="I16" s="55">
        <v>17083.330000000002</v>
      </c>
      <c r="J16" s="55">
        <v>17083.330000000002</v>
      </c>
      <c r="K16" s="55">
        <v>17083.330000000002</v>
      </c>
      <c r="L16" s="55">
        <v>17083.330000000002</v>
      </c>
      <c r="M16" s="55">
        <v>17083.330000000002</v>
      </c>
      <c r="N16" s="55">
        <v>17083.330000000002</v>
      </c>
      <c r="O16" s="56">
        <f t="shared" si="5"/>
        <v>204999.96000000008</v>
      </c>
    </row>
    <row r="17" spans="2:15" s="1" customFormat="1" ht="33" customHeight="1">
      <c r="B17" s="11" t="s">
        <v>56</v>
      </c>
      <c r="C17" s="54">
        <v>500</v>
      </c>
      <c r="D17" s="54">
        <v>500</v>
      </c>
      <c r="E17" s="54">
        <v>500</v>
      </c>
      <c r="F17" s="54">
        <v>500</v>
      </c>
      <c r="G17" s="54">
        <v>500</v>
      </c>
      <c r="H17" s="54">
        <v>500</v>
      </c>
      <c r="I17" s="54">
        <v>500</v>
      </c>
      <c r="J17" s="54">
        <v>500</v>
      </c>
      <c r="K17" s="54">
        <v>500</v>
      </c>
      <c r="L17" s="54">
        <v>500</v>
      </c>
      <c r="M17" s="54">
        <v>500</v>
      </c>
      <c r="N17" s="54">
        <v>500</v>
      </c>
      <c r="O17" s="54">
        <f t="shared" si="5"/>
        <v>6000</v>
      </c>
    </row>
    <row r="18" spans="2:15" s="1" customFormat="1" ht="33" customHeight="1">
      <c r="B18" s="18" t="s">
        <v>2</v>
      </c>
      <c r="C18" s="63">
        <f>SUM(C13:C17)</f>
        <v>49178.83</v>
      </c>
      <c r="D18" s="63">
        <f t="shared" ref="D18:N18" si="6">SUM(D13:D17)</f>
        <v>49178.83</v>
      </c>
      <c r="E18" s="63">
        <f t="shared" si="6"/>
        <v>49178.83</v>
      </c>
      <c r="F18" s="63">
        <f t="shared" si="6"/>
        <v>49178.83</v>
      </c>
      <c r="G18" s="63">
        <f t="shared" si="6"/>
        <v>49178.83</v>
      </c>
      <c r="H18" s="63">
        <f t="shared" si="6"/>
        <v>49178.83</v>
      </c>
      <c r="I18" s="63">
        <f t="shared" si="6"/>
        <v>49178.83</v>
      </c>
      <c r="J18" s="63">
        <f t="shared" si="6"/>
        <v>49178.83</v>
      </c>
      <c r="K18" s="63">
        <f t="shared" si="6"/>
        <v>49178.83</v>
      </c>
      <c r="L18" s="63">
        <f t="shared" si="6"/>
        <v>49178.83</v>
      </c>
      <c r="M18" s="63">
        <f t="shared" si="6"/>
        <v>49178.83</v>
      </c>
      <c r="N18" s="63">
        <f t="shared" si="6"/>
        <v>49178.83</v>
      </c>
      <c r="O18" s="64">
        <f t="shared" si="5"/>
        <v>590145.96000000008</v>
      </c>
    </row>
    <row r="19" spans="2:15" s="1" customFormat="1" ht="33" customHeight="1">
      <c r="B19" s="18" t="s">
        <v>70</v>
      </c>
      <c r="C19" s="63">
        <f>C10-C18</f>
        <v>24821.17</v>
      </c>
      <c r="D19" s="63">
        <f t="shared" ref="D19:N19" si="7">D10-D18</f>
        <v>24821.17</v>
      </c>
      <c r="E19" s="63">
        <f t="shared" si="7"/>
        <v>24821.17</v>
      </c>
      <c r="F19" s="63">
        <f t="shared" si="7"/>
        <v>24821.17</v>
      </c>
      <c r="G19" s="63">
        <f t="shared" si="7"/>
        <v>24821.17</v>
      </c>
      <c r="H19" s="63">
        <f t="shared" si="7"/>
        <v>24821.17</v>
      </c>
      <c r="I19" s="63">
        <f t="shared" si="7"/>
        <v>24821.17</v>
      </c>
      <c r="J19" s="63">
        <f t="shared" si="7"/>
        <v>24821.17</v>
      </c>
      <c r="K19" s="63">
        <f t="shared" si="7"/>
        <v>24821.17</v>
      </c>
      <c r="L19" s="63">
        <f t="shared" si="7"/>
        <v>24821.17</v>
      </c>
      <c r="M19" s="63">
        <f t="shared" si="7"/>
        <v>24821.17</v>
      </c>
      <c r="N19" s="63">
        <f t="shared" si="7"/>
        <v>24821.17</v>
      </c>
      <c r="O19" s="64">
        <f t="shared" ref="O19:O22" si="8">SUM(C19:N19)</f>
        <v>297854.03999999992</v>
      </c>
    </row>
    <row r="20" spans="2:15" s="1" customFormat="1" ht="33" customHeight="1">
      <c r="B20" s="19" t="s">
        <v>71</v>
      </c>
      <c r="C20" s="65">
        <f>IFERROR(C19*0.15,"")</f>
        <v>3723.1754999999994</v>
      </c>
      <c r="D20" s="65">
        <f t="shared" ref="D20:N20" si="9">IFERROR(D19*0.15,"")</f>
        <v>3723.1754999999994</v>
      </c>
      <c r="E20" s="65">
        <f t="shared" si="9"/>
        <v>3723.1754999999994</v>
      </c>
      <c r="F20" s="65">
        <f t="shared" si="9"/>
        <v>3723.1754999999994</v>
      </c>
      <c r="G20" s="65">
        <f t="shared" si="9"/>
        <v>3723.1754999999994</v>
      </c>
      <c r="H20" s="65">
        <f t="shared" si="9"/>
        <v>3723.1754999999994</v>
      </c>
      <c r="I20" s="65">
        <f t="shared" si="9"/>
        <v>3723.1754999999994</v>
      </c>
      <c r="J20" s="65">
        <f t="shared" si="9"/>
        <v>3723.1754999999994</v>
      </c>
      <c r="K20" s="65">
        <f t="shared" si="9"/>
        <v>3723.1754999999994</v>
      </c>
      <c r="L20" s="65">
        <f t="shared" si="9"/>
        <v>3723.1754999999994</v>
      </c>
      <c r="M20" s="65">
        <f t="shared" si="9"/>
        <v>3723.1754999999994</v>
      </c>
      <c r="N20" s="65">
        <f t="shared" si="9"/>
        <v>3723.1754999999994</v>
      </c>
      <c r="O20" s="66">
        <f t="shared" si="8"/>
        <v>44678.105999999978</v>
      </c>
    </row>
    <row r="22" spans="2:15" s="1" customFormat="1" ht="33" customHeight="1">
      <c r="B22" s="12" t="s">
        <v>72</v>
      </c>
      <c r="C22" s="67">
        <f>C19-C20</f>
        <v>21097.994500000001</v>
      </c>
      <c r="D22" s="67">
        <f t="shared" ref="D22:N22" si="10">D19-D20</f>
        <v>21097.994500000001</v>
      </c>
      <c r="E22" s="67">
        <f t="shared" si="10"/>
        <v>21097.994500000001</v>
      </c>
      <c r="F22" s="67">
        <f t="shared" si="10"/>
        <v>21097.994500000001</v>
      </c>
      <c r="G22" s="67">
        <f t="shared" si="10"/>
        <v>21097.994500000001</v>
      </c>
      <c r="H22" s="67">
        <f t="shared" si="10"/>
        <v>21097.994500000001</v>
      </c>
      <c r="I22" s="67">
        <f t="shared" si="10"/>
        <v>21097.994500000001</v>
      </c>
      <c r="J22" s="67">
        <f t="shared" si="10"/>
        <v>21097.994500000001</v>
      </c>
      <c r="K22" s="67">
        <f t="shared" si="10"/>
        <v>21097.994500000001</v>
      </c>
      <c r="L22" s="67">
        <f t="shared" si="10"/>
        <v>21097.994500000001</v>
      </c>
      <c r="M22" s="67">
        <f t="shared" si="10"/>
        <v>21097.994500000001</v>
      </c>
      <c r="N22" s="67">
        <f t="shared" si="10"/>
        <v>21097.994500000001</v>
      </c>
      <c r="O22" s="68">
        <f t="shared" si="8"/>
        <v>253175.93400000001</v>
      </c>
    </row>
  </sheetData>
  <phoneticPr fontId="15" type="noConversion"/>
  <dataValidations count="9">
    <dataValidation allowBlank="1" showInputMessage="1" showErrorMessage="1" prompt="Entrez les valeurs de revenu mensuel pour Ventes estimées, Déductions des ventes, Recettes du service, Autres recettes et Coût des marchandises vendues" sqref="B3" xr:uid="{00000000-0002-0000-0200-000000000000}"/>
    <dataValidation allowBlank="1" showInputMessage="1" showErrorMessage="1" prompt="Entrer les valeurs des dépenses mensuelles pour les Administration/Général, Emplacement/Bureau, Marketing, Main-d’œuvre et Autres" sqref="B12" xr:uid="{00000000-0002-0000-0200-000001000000}"/>
    <dataValidation allowBlank="1" showInputMessage="1" showErrorMessage="1" prompt="Les ventes nettes sont calculées automatiquement" sqref="B8" xr:uid="{00000000-0002-0000-0200-000002000000}"/>
    <dataValidation allowBlank="1" showInputMessage="1" showErrorMessage="1" prompt="La marge brute est calculée automatiquement." sqref="B10" xr:uid="{00000000-0002-0000-0200-000003000000}"/>
    <dataValidation allowBlank="1" showInputMessage="1" showErrorMessage="1" prompt="Les dépenses totales sont automatiquement calculées" sqref="B18" xr:uid="{00000000-0002-0000-0200-000004000000}"/>
    <dataValidation allowBlank="1" showInputMessage="1" showErrorMessage="1" prompt="Le revenu avant impôt est calculé automatiquement" sqref="B19" xr:uid="{00000000-0002-0000-0200-000005000000}"/>
    <dataValidation allowBlank="1" showInputMessage="1" showErrorMessage="1" prompt="La charge d’impôts sur le revenu est calculée automatiquement._x000a__x000a_Vous pouvez modifier la formule de cellule pour mettre à jour le taux d’imposition." sqref="B20" xr:uid="{00000000-0002-0000-0200-000006000000}"/>
    <dataValidation allowBlank="1" showInputMessage="1" showErrorMessage="1" prompt="Le revenu net est calculé automatiquement" sqref="B22" xr:uid="{00000000-0002-0000-0200-000007000000}"/>
    <dataValidation allowBlank="1" showInputMessage="1" showErrorMessage="1" prompt="Entrez le nom de la société._x000a__x000a_Entrez les données de dépenses sous les colonnes de mois appropriées, de la colonne C à la colonne N." sqref="A1" xr:uid="{00000000-0002-0000-0200-000008000000}"/>
  </dataValidations>
  <printOptions horizontalCentered="1" verticalCentered="1"/>
  <pageMargins left="0.5" right="0.5" top="0.5" bottom="0.5" header="0.3" footer="0.3"/>
  <pageSetup paperSize="9" scale="5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003018-CA5E-4F22-A8C9-B1F180E48C8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Vue d’ensemble du démarrage</vt:lpstr>
      <vt:lpstr>Dépenses</vt:lpstr>
      <vt:lpstr>Résultat</vt:lpstr>
      <vt:lpstr>Dépenses!Impression_des_titres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2019-10-18T10:27:56Z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