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worksheets/sheet31.xml" ContentType="application/vnd.openxmlformats-officedocument.spreadsheetml.worksheet+xml"/>
  <Override PartName="/xl/tables/table11.xml" ContentType="application/vnd.openxmlformats-officedocument.spreadsheetml.table+xml"/>
  <Override PartName="/xl/theme/theme11.xml" ContentType="application/vnd.openxmlformats-officedocument.theme+xml"/>
  <Override PartName="/xl/worksheets/sheet22.xml" ContentType="application/vnd.openxmlformats-officedocument.spreadsheetml.worksheet+xml"/>
  <Override PartName="/xl/worksheets/sheet13.xml" ContentType="application/vnd.openxmlformats-officedocument.spreadsheetml.worksheet+xml"/>
  <Override PartName="/xl/worksheets/sheet64.xml" ContentType="application/vnd.openxmlformats-officedocument.spreadsheetml.worksheet+xml"/>
  <Override PartName="/xl/tables/table62.xml" ContentType="application/vnd.openxmlformats-officedocument.spreadsheetml.table+xml"/>
  <Override PartName="/xl/tables/table53.xml" ContentType="application/vnd.openxmlformats-officedocument.spreadsheetml.table+xml"/>
  <Override PartName="/xl/worksheets/sheet55.xml" ContentType="application/vnd.openxmlformats-officedocument.spreadsheetml.worksheet+xml"/>
  <Override PartName="/xl/tables/table4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xl/worksheets/sheet46.xml" ContentType="application/vnd.openxmlformats-officedocument.spreadsheetml.worksheet+xml"/>
  <Override PartName="/xl/tables/table26.xml" ContentType="application/vnd.openxmlformats-officedocument.spreadsheetml.table+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14"/>
  <workbookPr filterPrivacy="1"/>
  <xr:revisionPtr revIDLastSave="0" documentId="13_ncr:1_{CFFADE3F-1325-46BE-8710-A49685E26B77}" xr6:coauthVersionLast="47" xr6:coauthVersionMax="47" xr10:uidLastSave="{00000000-0000-0000-0000-000000000000}"/>
  <bookViews>
    <workbookView xWindow="-120" yWindow="-120" windowWidth="29040" windowHeight="17640" tabRatio="778" xr2:uid="{00000000-000D-0000-FFFF-FFFF00000000}"/>
  </bookViews>
  <sheets>
    <sheet name="Commencer" sheetId="8" r:id="rId1"/>
    <sheet name="Vue d’ensemble" sheetId="1" r:id="rId2"/>
    <sheet name="Modèle de coûts de démarrage" sheetId="5" r:id="rId3"/>
    <sheet name="Exemple de coûts de démarrage" sheetId="3" r:id="rId4"/>
    <sheet name="Modèle de pertes et profits" sheetId="7" r:id="rId5"/>
    <sheet name="Exemple de pertes et profits" sheetId="4" r:id="rId6"/>
  </sheets>
  <definedNames>
    <definedName name="_xlnm.Print_Area" localSheetId="0">Commencer!$B$1:$B$8</definedName>
    <definedName name="_xlnm.Print_Area" localSheetId="3">'Exemple de coûts de démarrage'!$B$1:$F$9</definedName>
    <definedName name="_xlnm.Print_Area" localSheetId="5">'Exemple de pertes et profits'!$B$1:$O$23</definedName>
    <definedName name="_xlnm.Print_Area" localSheetId="2">'Modèle de coûts de démarrage'!$B$1:$F$9</definedName>
    <definedName name="_xlnm.Print_Area" localSheetId="4">'Modèle de pertes et profits'!$B$1:$O$24</definedName>
    <definedName name="_xlnm.Print_Area" localSheetId="1">'Vue d’ensemble'!$B$1:$B$7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c r="I20" i="4"/>
  <c r="I22" i="4" s="1"/>
  <c r="E20" i="4"/>
  <c r="E22" i="4"/>
  <c r="J20" i="4"/>
  <c r="J22" i="4" s="1"/>
  <c r="L20" i="4"/>
  <c r="L22" i="4" s="1"/>
  <c r="H20" i="4"/>
  <c r="H22" i="4" s="1"/>
  <c r="D20" i="4"/>
  <c r="D22" i="4"/>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<sst xmlns="http://schemas.openxmlformats.org/spreadsheetml/2006/main" count="129" uniqueCount="59">
  <si>
    <t>À PROPOS DE CE MODÈLE</t>
  </si>
  <si>
    <t xml:space="preserve">Créez un plan financier de démarrage d’entreprise à l’aide de ce modèle. </t>
  </si>
  <si>
    <t xml:space="preserve">Obtenez une vue d’ensemble d’un plan financier dans la feuille de calcul Vue d’ensemble. </t>
  </si>
  <si>
    <t xml:space="preserve">Utilisez les feuilles de calcul Modèles de coûts de démarrage et Modèle de pertes et profits pour tenir compte des coûts de démarrage et des pertes et profits. </t>
  </si>
  <si>
    <t>Les exemples de feuilles de calcul Exemple de coûts de démarrage et Exemple de pertes et profits contiennent des exemples de données dans les tables.</t>
  </si>
  <si>
    <t xml:space="preserve">Remarque : </t>
  </si>
  <si>
    <t>Vous trouverez des instructions supplémentaires dans la colonne A de chaque feuille de calcul. Ce texte a été intentionnellement masqué. Pour supprimer le texte, sélectionnez la colonne A et choisissez SUPPRIMER. Pour afficher le texte, sélectionnez la colonne A et changez la couleur de la police.</t>
  </si>
  <si>
    <t>Pour en savoir plus sur les tableaux, appuyez sur MAJ, puis sur F10 sur un tableau, et sélectionnez ensuite l’option TEXTE DE REMPLACEMENT.</t>
  </si>
  <si>
    <t>PLAN FINANCIER DE DÉMARRAGE D’ENTREPRISE</t>
  </si>
  <si>
    <t xml:space="preserve">La création d’un plan financier regroupe l’ensemble de la planification de l’entreprise. Une fois que vous avez identifié votre produit, le marché cible et les clients cibles, ainsi que la tarification, vous êtes prêt à commencer à faire des prévisions des coûts, des ventes et des bénéfices. Ces éléments, ainsi que vos hypothèses, vous aideront à estimer vos prévisions de ventes. L’autre aspect de l’entreprise aura trait aux dépenses que vous prévoyez d’engager. Cela est important en permanence pour déterminer quand vous êtes rentable. Lorsque vous démarrez votre entreprise, il est également important de savoir quelles dépenses vous devrez financer avant de recevoir le produit des ventes aux clients ou le flux de trésorerie qu’elles génèrent. </t>
  </si>
  <si>
    <r>
      <rPr>
        <b/>
        <sz val="9"/>
        <color rgb="FFC00000"/>
        <rFont val="Calibri"/>
        <family val="2"/>
        <scheme val="minor"/>
      </rPr>
      <t>Coûts de démarrage prévisionnels :</t>
    </r>
    <r>
      <rPr>
        <sz val="9"/>
        <color rgb="FFC00000"/>
        <rFont val="Calibri"/>
        <family val="2"/>
        <scheme val="minor"/>
      </rPr>
      <t xml:space="preserve"> </t>
    </r>
    <r>
      <rPr>
        <sz val="9"/>
        <color rgb="FF2F2F2F"/>
        <rFont val="Calibri"/>
        <family val="2"/>
        <scheme val="minor"/>
      </rPr>
      <t xml:space="preserve">Le tableau de l’onglet suivant, Modèle de coûts de démarrage, fournit un modèle vide avec des instructions pour la prise en main.  L’onglet suivant, Exemple de coûts de démarrage, présente un échantillon des postes de frais fixes et ponctuels dont vous pourriez avoir besoin pour ouvrir votre entreprise. De nombreuses entreprises opèrent à crédit et n’encaissent d’argent qu’à terme. Il est important d’estimer quand l’entreprise commencera à encaisser de l’argent en se basant sur une hypothèse concernant le nombre de mois de frais fixes en plus des frais ponctuels que vous allez devoir financer sur vos réserves ou un investissement initial.  </t>
    </r>
  </si>
  <si>
    <r>
      <rPr>
        <b/>
        <sz val="9"/>
        <color rgb="FFC00000"/>
        <rFont val="Calibri"/>
        <family val="2"/>
        <scheme val="minor"/>
      </rPr>
      <t>Modèle de résultat prévisionnels :</t>
    </r>
    <r>
      <rPr>
        <sz val="9"/>
        <color rgb="FF2F2F2F"/>
        <rFont val="Calibri"/>
        <family val="2"/>
        <scheme val="minor"/>
      </rPr>
      <t xml:space="preserve"> Dans l’onglet, étiquette Modèle de pertes et profits, vous trouverez un modèle vide pour faire des prévisions de ventes et un modèle de résultat. L’onglet suivant, Exemple de pertes et profits, montre un exemple des projections d’une petite entreprise pour ses 12 premiers mois d’opérations. La partie supérieure du tableau de chaque modèle affiche les ventes prévisionnelles et les bénéfices bruts. C’est un bon endroit pour commencer à créer vos prévisions de ventes. La section suivante détaille les dépenses récurrentes que vous projetez pour les mêmes mois. Celles-ci doivent correspondre aux coûts estimés de démarrage que vous avez calculés dans la section précédente. Au bas de ce modèle, vous commencerez à voir quand vous deviendrez rentable et quels postes de frais ont le plus d’incidence sur votre rentabilité. </t>
    </r>
  </si>
  <si>
    <t xml:space="preserve">Effectuez le suivi de vos projections pour estimer les recettes et le coût des biens vendus. Pour les entreprises qui n’ont pas encore commencé à opérer, vous devez comprendre comment les estimer pour votre produit ou service.  Voici quelques recommandations d’estimation : </t>
  </si>
  <si>
    <t xml:space="preserve">Recettes : Commencez par déterminer à partir de votre marché cible (le groupe de clients potentiels, d’entreprises ou de consommateurs) le nombre de ces cibles au cours de la première année. Quel pourcentage d’entre eux prévoyez-vous d’atteindre ? Qu’est-ce qu’une transaction moyenne pour qu’ils achètent votre produit ou service ? Combien pouvez-vous faire le premier mois, le deuxième, etc. ? Vous pouvez commencer par un nombre au cours du premier mois et l’augmenter d’un pourcentage, par exemple 10 %.  Par exemple, si vous vendez des services de nettoyage à des petites entreprises de votre ville et qu’il existe 500 entreprises qui, selon vous, ont besoin du service. Si le contrat moyen est de 250 €/mois, vous devez estimer le nombre d’entreprises avec lesquelles vous pouvez signer un contrat mensuel pour la première année. </t>
  </si>
  <si>
    <t xml:space="preserve">Coût des marchandises vendues : Cela doit être calculé pour les produits et certains services.  Il s’agit du coût inclus de production du produit.  Par exemple, si vous vendez des vêtements, le coût des marchandises vendues correspond au prix que vous avez payé pour acheter les vêtements auprès d’un fabricant.  Si vous les créez vous-même, cela serait le coût des matériaux et de la main d’œuvre pour les créer. Pour les services, il s’agit du coût direct d’une heure de travail facturable.  Tout ce qui se trouve en dessous des bénéfices bruts sur les pertes et profits est une charge fixe ou un surcoût pour l’ensemble de l’entreprise, tels que les loyers, les télécommunications ou même le marketing. </t>
  </si>
  <si>
    <t>COÛTS DE DÉMARRAGE</t>
  </si>
  <si>
    <t>Votre café</t>
  </si>
  <si>
    <t>POSTES DE DÉPENSES</t>
  </si>
  <si>
    <t>Publicité/marketing</t>
  </si>
  <si>
    <t>Salaires des employés</t>
  </si>
  <si>
    <t>Impôts sur les salaires et avantages des employés</t>
  </si>
  <si>
    <t>Baux/locations/charges</t>
  </si>
  <si>
    <t>Affranchissement/expédition</t>
  </si>
  <si>
    <t>BUDGET ESTIMÉ DE DÉMARRAGE</t>
  </si>
  <si>
    <t>MOIS</t>
  </si>
  <si>
    <t>COÛT/MOIS</t>
  </si>
  <si>
    <t>COÛT PONCTUEL</t>
  </si>
  <si>
    <t>COÛT TOTAL</t>
  </si>
  <si>
    <t>RECETTE</t>
  </si>
  <si>
    <t>Ventes de produits estimées</t>
  </si>
  <si>
    <t>Moins les retours et remises</t>
  </si>
  <si>
    <t>Chiffre d’affaires du service</t>
  </si>
  <si>
    <t xml:space="preserve">Autres recettes </t>
  </si>
  <si>
    <t>Ventes nettes</t>
  </si>
  <si>
    <t>Coût des produits vendus</t>
  </si>
  <si>
    <t>Marge brute</t>
  </si>
  <si>
    <t>DÉPENSES</t>
  </si>
  <si>
    <t>Traitements et salaires</t>
  </si>
  <si>
    <t>Marketing/Publicité</t>
  </si>
  <si>
    <t>Commissions sur les ventes</t>
  </si>
  <si>
    <t>Loyer</t>
  </si>
  <si>
    <t>Autre 1</t>
  </si>
  <si>
    <t>Total des dépenses</t>
  </si>
  <si>
    <t>Revenu avant impôt</t>
  </si>
  <si>
    <t>Charge d’impôts</t>
  </si>
  <si>
    <t>REVENU NET</t>
  </si>
  <si>
    <t>MARS</t>
  </si>
  <si>
    <t>MAI</t>
  </si>
  <si>
    <t>JUIN</t>
  </si>
  <si>
    <t>AOÛT</t>
  </si>
  <si>
    <t>Cumul à ce jour</t>
  </si>
  <si>
    <t>JANV</t>
  </si>
  <si>
    <t>FÉVR</t>
  </si>
  <si>
    <t>AVR</t>
  </si>
  <si>
    <t>JUIL</t>
  </si>
  <si>
    <t>SEPT</t>
  </si>
  <si>
    <t>OCT</t>
  </si>
  <si>
    <t>NOV</t>
  </si>
  <si>
    <t>DÉC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</si>
</sst>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0\ &quot;€&quot;"/>
    <numFmt numFmtId="165" formatCode="[$-409]mmmm\ d\,\ yyyy;@"/>
    <numFmt numFmtId="167" formatCode="[$-40C]d\ mmmm\ yyyy;@"/>
    <numFmt numFmtId="169" formatCode="#,##0\ &quot;€&quot;"/>
  </numFmts>
  <fonts count="20" x14ac:knownFonts="1">
    <font>
      <sz val="11"/>
      <color theme="1"/>
      <name val="Calibri"/>
      <family val="2"/>
      <scheme val="minor"/>
    </font>
    <font>
      <sz val="11"/>
      <color theme="0" tint="-4.9989318521683403E-2"/>
      <name val="Calibri"/>
      <family val="2"/>
      <scheme val="minor"/>
    </font>
    <font>
      <b/>
      <sz val="5"/>
      <color theme="0" tint="-4.9989318521683403E-2"/>
      <name val="Calibri"/>
      <family val="2"/>
      <scheme val="minor"/>
    </font>
    <font>
      <b/>
      <sz val="11"/>
      <color theme="1"/>
      <name val="Calibri"/>
      <family val="2"/>
      <scheme val="minor"/>
    </font>
    <font>
      <sz val="9"/>
      <color rgb="FF2F2F2F"/>
      <name val="Calibri"/>
      <family val="2"/>
      <scheme val="minor"/>
    </font>
    <font>
      <b/>
      <sz val="10"/>
      <color rgb="FF2F2F2F"/>
      <name val="Calibri"/>
      <family val="2"/>
      <scheme val="minor"/>
    </font>
    <font>
      <b/>
      <sz val="9"/>
      <color rgb="FF2F2F2F"/>
      <name val="Calibri"/>
      <family val="2"/>
      <scheme val="minor"/>
    </font>
    <font>
      <b/>
      <sz val="10"/>
      <color theme="1"/>
      <name val="Calibri"/>
      <family val="2"/>
      <scheme val="minor"/>
    </font>
    <font>
      <sz val="11"/>
      <color rgb="FFFF0000"/>
      <name val="Calibri"/>
      <family val="2"/>
      <scheme val="minor"/>
    </font>
    <font>
      <b/>
      <sz val="10"/>
      <color rgb="FFFF0000"/>
      <name val="Calibri"/>
      <family val="2"/>
      <scheme val="minor"/>
    </font>
    <font>
      <sz val="9"/>
      <color rgb="FFFF0000"/>
      <name val="Calibri"/>
      <family val="2"/>
      <scheme val="minor"/>
    </font>
    <font>
      <b/>
      <sz val="9"/>
      <color rgb="FFFF0000"/>
      <name val="Calibri"/>
      <family val="2"/>
      <scheme val="minor"/>
    </font>
    <font>
      <b/>
      <sz val="12"/>
      <color theme="0"/>
      <name val="Calibri"/>
      <family val="2"/>
      <scheme val="minor"/>
    </font>
    <font>
      <b/>
      <sz val="10"/>
      <color theme="0"/>
      <name val="Calibri"/>
      <family val="2"/>
      <scheme val="minor"/>
    </font>
    <font>
      <b/>
      <sz val="11"/>
      <color theme="0"/>
      <name val="Calibri"/>
      <family val="2"/>
      <scheme val="minor"/>
    </font>
    <font>
      <sz val="11"/>
      <color theme="0"/>
      <name val="Calibri"/>
      <family val="2"/>
      <scheme val="minor"/>
    </font>
    <font>
      <sz val="9"/>
      <color theme="0"/>
      <name val="Calibri"/>
      <family val="2"/>
      <scheme val="minor"/>
    </font>
    <font>
      <b/>
      <sz val="9"/>
      <color theme="0"/>
      <name val="Calibri"/>
      <family val="2"/>
      <scheme val="minor"/>
    </font>
    <font>
      <b/>
      <sz val="9"/>
      <color rgb="FFC00000"/>
      <name val="Calibri"/>
      <family val="2"/>
      <scheme val="minor"/>
    </font>
    <font>
      <sz val="9"/>
      <color rgb="FFC00000"/>
      <name val="Calibri"/>
      <family val="2"/>
      <scheme val="minor"/>
    </font>
  </fonts>
  <fills count="6">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s>
  <borders count="35">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s>
  <cellStyleXfs count="1">
    <xf numFmtId="0" fontId="0" fillId="0" borderId="0"/>
  </cellStyleXfs>
  <cellXfs count="122">
    <xf numFmtId="0" fontId="0" fillId="0" borderId="0" xfId="0"/>
    <xf numFmtId="0" fontId="0" fillId="3" borderId="0" xfId="0" applyFill="1"/>
    <xf numFmtId="0" fontId="0" fillId="4" borderId="0" xfId="0" applyFill="1"/>
    <xf numFmtId="0" fontId="0" fillId="4" borderId="0" xfId="0" applyFill="1" applyAlignment="1">
      <alignment horizontal="left" vertical="center"/>
    </xf>
    <xf numFmtId="0" fontId="0" fillId="2" borderId="0" xfId="0" applyFill="1" applyAlignment="1">
      <alignment horizontal="left" vertical="center"/>
    </xf>
    <xf numFmtId="0" fontId="0" fillId="3" borderId="0" xfId="0" applyFill="1" applyAlignment="1">
      <alignment horizontal="left" vertical="center"/>
    </xf>
    <xf numFmtId="0" fontId="0" fillId="3" borderId="0" xfId="0" applyFill="1" applyAlignment="1">
      <alignment horizontal="left" vertical="center" wrapText="1"/>
    </xf>
    <xf numFmtId="0" fontId="0" fillId="4" borderId="0" xfId="0" applyFill="1" applyAlignment="1">
      <alignment horizontal="left" vertical="center" wrapText="1"/>
    </xf>
    <xf numFmtId="0" fontId="1" fillId="4" borderId="0" xfId="0" applyFont="1" applyFill="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1" fillId="4" borderId="0" xfId="0" applyFont="1" applyFill="1" applyAlignment="1">
      <alignment horizontal="center"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left" vertical="center" wrapText="1"/>
    </xf>
    <xf numFmtId="0" fontId="3" fillId="4" borderId="0" xfId="0" applyFont="1" applyFill="1" applyAlignment="1">
      <alignment horizontal="left" vertical="center"/>
    </xf>
    <xf numFmtId="0" fontId="3" fillId="3" borderId="0" xfId="0" applyFont="1" applyFill="1" applyAlignment="1">
      <alignment horizontal="left" vertical="center"/>
    </xf>
    <xf numFmtId="0" fontId="5" fillId="5" borderId="1" xfId="0" applyFont="1" applyFill="1" applyBorder="1" applyAlignment="1">
      <alignment horizontal="left" vertical="center"/>
    </xf>
    <xf numFmtId="0" fontId="5" fillId="4" borderId="0" xfId="0" applyFont="1" applyFill="1" applyAlignment="1">
      <alignment horizontal="left" vertical="center"/>
    </xf>
    <xf numFmtId="0" fontId="4" fillId="4" borderId="0" xfId="0" applyFont="1" applyFill="1" applyAlignment="1">
      <alignment horizontal="center" vertical="center"/>
    </xf>
    <xf numFmtId="0" fontId="7" fillId="4"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center" vertical="center"/>
    </xf>
    <xf numFmtId="0" fontId="5" fillId="5" borderId="10" xfId="0" applyFont="1" applyFill="1" applyBorder="1" applyAlignment="1">
      <alignment horizontal="left" vertical="center"/>
    </xf>
    <xf numFmtId="0" fontId="5" fillId="5" borderId="10" xfId="0" applyFont="1" applyFill="1" applyBorder="1" applyAlignment="1">
      <alignment horizontal="left" vertical="center" wrapText="1"/>
    </xf>
    <xf numFmtId="0" fontId="9" fillId="3" borderId="0" xfId="0" applyFont="1" applyFill="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8" fillId="3" borderId="0" xfId="0" applyFont="1" applyFill="1"/>
    <xf numFmtId="0" fontId="10" fillId="3" borderId="0" xfId="0" applyFont="1" applyFill="1" applyAlignment="1">
      <alignment horizontal="center" vertical="center"/>
    </xf>
    <xf numFmtId="0" fontId="11" fillId="3" borderId="0" xfId="0" applyFont="1" applyFill="1" applyAlignment="1">
      <alignment horizontal="center" vertical="center"/>
    </xf>
    <xf numFmtId="0" fontId="6" fillId="3" borderId="0" xfId="0" applyFont="1" applyFill="1" applyAlignment="1">
      <alignment horizontal="center" vertical="center"/>
    </xf>
    <xf numFmtId="0" fontId="6" fillId="4" borderId="0" xfId="0" applyFont="1" applyFill="1" applyAlignment="1">
      <alignment horizontal="center" vertical="center"/>
    </xf>
    <xf numFmtId="0" fontId="6" fillId="5" borderId="4" xfId="0" applyFont="1" applyFill="1" applyBorder="1" applyAlignment="1">
      <alignment horizontal="left" vertical="center" wrapText="1"/>
    </xf>
    <xf numFmtId="0" fontId="6" fillId="5" borderId="2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12" fillId="2" borderId="0" xfId="0" applyFont="1" applyFill="1" applyAlignment="1">
      <alignment horizontal="left" vertical="center"/>
    </xf>
    <xf numFmtId="0" fontId="13" fillId="2" borderId="24" xfId="0" applyFont="1" applyFill="1" applyBorder="1" applyAlignment="1">
      <alignment horizontal="left" vertical="center" wrapText="1"/>
    </xf>
    <xf numFmtId="0" fontId="13" fillId="2" borderId="25" xfId="0"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7"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0" xfId="0" applyFont="1" applyFill="1" applyAlignment="1">
      <alignment vertical="center"/>
    </xf>
    <xf numFmtId="0" fontId="13" fillId="2" borderId="11" xfId="0" applyFont="1" applyFill="1" applyBorder="1" applyAlignment="1">
      <alignment vertical="center"/>
    </xf>
    <xf numFmtId="0" fontId="6" fillId="5" borderId="1" xfId="0" applyFont="1" applyFill="1" applyBorder="1" applyAlignment="1">
      <alignment horizontal="left" vertical="center" wrapText="1"/>
    </xf>
    <xf numFmtId="0" fontId="13" fillId="4" borderId="0" xfId="0" applyFont="1" applyFill="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5" fillId="4" borderId="0" xfId="0" applyFont="1" applyFill="1" applyAlignment="1">
      <alignment horizontal="center" vertical="center" wrapText="1"/>
    </xf>
    <xf numFmtId="0" fontId="15" fillId="4" borderId="0" xfId="0" applyFont="1" applyFill="1" applyAlignment="1">
      <alignment wrapText="1"/>
    </xf>
    <xf numFmtId="0" fontId="6" fillId="5" borderId="10" xfId="0" applyFont="1" applyFill="1" applyBorder="1" applyAlignment="1">
      <alignment horizontal="left" vertical="center" wrapText="1"/>
    </xf>
    <xf numFmtId="0" fontId="14" fillId="4" borderId="0" xfId="0" applyFont="1" applyFill="1" applyAlignment="1">
      <alignment horizontal="left" vertical="center" wrapText="1"/>
    </xf>
    <xf numFmtId="0" fontId="6" fillId="5" borderId="22" xfId="0" applyFont="1" applyFill="1" applyBorder="1" applyAlignment="1">
      <alignment horizontal="left" vertical="center" wrapText="1"/>
    </xf>
    <xf numFmtId="0" fontId="4" fillId="5" borderId="23" xfId="0" applyFont="1" applyFill="1" applyBorder="1" applyAlignment="1">
      <alignment horizontal="center" vertical="center"/>
    </xf>
    <xf numFmtId="0" fontId="13" fillId="2" borderId="6" xfId="0" applyFont="1" applyFill="1" applyBorder="1" applyAlignment="1">
      <alignment horizontal="center" vertical="center"/>
    </xf>
    <xf numFmtId="0" fontId="5" fillId="5" borderId="30"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2"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28" xfId="0" applyFont="1" applyFill="1" applyBorder="1" applyAlignment="1">
      <alignment horizontal="center" vertical="center"/>
    </xf>
    <xf numFmtId="0" fontId="5" fillId="5" borderId="34" xfId="0" applyFont="1" applyFill="1" applyBorder="1" applyAlignment="1">
      <alignment horizontal="center" vertical="center"/>
    </xf>
    <xf numFmtId="0" fontId="4" fillId="5" borderId="22" xfId="0" applyFont="1" applyFill="1" applyBorder="1" applyAlignment="1">
      <alignment horizontal="left" vertical="center" wrapText="1"/>
    </xf>
    <xf numFmtId="0" fontId="5" fillId="5" borderId="28" xfId="0" applyFont="1" applyFill="1" applyBorder="1" applyAlignment="1">
      <alignment horizontal="center" vertical="center" wrapText="1"/>
    </xf>
    <xf numFmtId="0" fontId="5" fillId="5" borderId="34" xfId="0" applyFont="1" applyFill="1" applyBorder="1" applyAlignment="1">
      <alignment horizontal="center" vertical="center" wrapText="1"/>
    </xf>
    <xf numFmtId="0" fontId="15" fillId="4" borderId="0" xfId="0" applyFont="1" applyFill="1" applyAlignment="1">
      <alignment vertical="center" wrapText="1"/>
    </xf>
    <xf numFmtId="165" fontId="2" fillId="2" borderId="15" xfId="0" applyNumberFormat="1" applyFont="1" applyFill="1" applyBorder="1" applyAlignment="1">
      <alignment horizontal="right" vertical="center" wrapText="1"/>
    </xf>
    <xf numFmtId="165" fontId="2" fillId="2" borderId="16" xfId="0" applyNumberFormat="1" applyFont="1" applyFill="1" applyBorder="1" applyAlignment="1">
      <alignment horizontal="right" vertical="center" wrapText="1"/>
    </xf>
    <xf numFmtId="165" fontId="2" fillId="2" borderId="17" xfId="0" applyNumberFormat="1" applyFont="1" applyFill="1" applyBorder="1" applyAlignment="1">
      <alignment horizontal="right" vertical="center" wrapText="1"/>
    </xf>
    <xf numFmtId="0" fontId="4" fillId="5" borderId="0" xfId="0" applyFont="1" applyFill="1" applyAlignment="1">
      <alignment horizontal="justify" vertical="center" wrapText="1"/>
    </xf>
    <xf numFmtId="0" fontId="6" fillId="5" borderId="0" xfId="0" applyFont="1" applyFill="1" applyAlignment="1">
      <alignment horizontal="justify" vertical="center" wrapText="1"/>
    </xf>
    <xf numFmtId="0" fontId="18" fillId="5" borderId="0" xfId="0" applyFont="1" applyFill="1" applyAlignment="1">
      <alignment horizontal="justify" vertical="center" wrapText="1"/>
    </xf>
    <xf numFmtId="167" fontId="5" fillId="5" borderId="2"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5" fillId="5" borderId="4" xfId="0" applyNumberFormat="1" applyFont="1" applyFill="1" applyBorder="1" applyAlignment="1">
      <alignment horizontal="right" vertical="center"/>
    </xf>
    <xf numFmtId="167" fontId="2" fillId="2" borderId="6" xfId="0" applyNumberFormat="1" applyFont="1" applyFill="1" applyBorder="1" applyAlignment="1">
      <alignment vertical="center" wrapText="1"/>
    </xf>
    <xf numFmtId="167" fontId="2" fillId="2" borderId="27" xfId="0" applyNumberFormat="1" applyFont="1" applyFill="1" applyBorder="1" applyAlignment="1">
      <alignment vertical="center" wrapText="1"/>
    </xf>
    <xf numFmtId="167" fontId="2" fillId="2" borderId="24" xfId="0" applyNumberFormat="1" applyFont="1" applyFill="1" applyBorder="1" applyAlignment="1">
      <alignment vertical="center" wrapText="1"/>
    </xf>
    <xf numFmtId="169" fontId="4" fillId="5" borderId="23" xfId="0" applyNumberFormat="1" applyFont="1" applyFill="1" applyBorder="1" applyAlignment="1">
      <alignment horizontal="center" vertical="center"/>
    </xf>
    <xf numFmtId="169" fontId="4" fillId="5" borderId="18" xfId="0" applyNumberFormat="1" applyFont="1" applyFill="1" applyBorder="1" applyAlignment="1">
      <alignment horizontal="center" vertical="center"/>
    </xf>
    <xf numFmtId="169" fontId="4" fillId="5" borderId="1" xfId="0" applyNumberFormat="1" applyFont="1" applyFill="1" applyBorder="1" applyAlignment="1">
      <alignment horizontal="center" vertical="center"/>
    </xf>
    <xf numFmtId="169" fontId="4" fillId="5" borderId="2" xfId="0" applyNumberFormat="1" applyFont="1" applyFill="1" applyBorder="1" applyAlignment="1">
      <alignment horizontal="center" vertical="center"/>
    </xf>
    <xf numFmtId="167" fontId="2" fillId="2" borderId="2" xfId="0" applyNumberFormat="1"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167" fontId="2" fillId="2" borderId="4" xfId="0" applyNumberFormat="1" applyFont="1" applyFill="1" applyBorder="1" applyAlignment="1">
      <alignment horizontal="center" vertical="center" wrapText="1"/>
    </xf>
    <xf numFmtId="169" fontId="13" fillId="2" borderId="6" xfId="0" applyNumberFormat="1" applyFont="1" applyFill="1" applyBorder="1" applyAlignment="1">
      <alignment horizontal="center" vertical="center"/>
    </xf>
    <xf numFmtId="167" fontId="5" fillId="5" borderId="5" xfId="0" applyNumberFormat="1" applyFont="1" applyFill="1" applyBorder="1" applyAlignment="1">
      <alignment horizontal="right" vertical="center"/>
    </xf>
    <xf numFmtId="167" fontId="5" fillId="5" borderId="0" xfId="0" applyNumberFormat="1" applyFont="1" applyFill="1" applyAlignment="1">
      <alignment horizontal="right" vertical="center"/>
    </xf>
    <xf numFmtId="167" fontId="5" fillId="5" borderId="11" xfId="0" applyNumberFormat="1" applyFont="1" applyFill="1" applyBorder="1" applyAlignment="1">
      <alignment horizontal="right" vertical="center"/>
    </xf>
    <xf numFmtId="167" fontId="2" fillId="2" borderId="20" xfId="0" applyNumberFormat="1" applyFont="1" applyFill="1" applyBorder="1" applyAlignment="1">
      <alignment horizontal="right" vertical="center" wrapText="1"/>
    </xf>
    <xf numFmtId="167" fontId="2" fillId="2" borderId="19" xfId="0" applyNumberFormat="1" applyFont="1" applyFill="1" applyBorder="1" applyAlignment="1">
      <alignment horizontal="right" vertical="center" wrapText="1"/>
    </xf>
    <xf numFmtId="167" fontId="2" fillId="2" borderId="21" xfId="0" applyNumberFormat="1" applyFont="1" applyFill="1" applyBorder="1" applyAlignment="1">
      <alignment horizontal="right" vertical="center" wrapText="1"/>
    </xf>
    <xf numFmtId="167" fontId="2" fillId="2" borderId="12" xfId="0" applyNumberFormat="1" applyFont="1" applyFill="1" applyBorder="1" applyAlignment="1">
      <alignment horizontal="right" vertical="center" wrapText="1"/>
    </xf>
    <xf numFmtId="167" fontId="2" fillId="2" borderId="3" xfId="0" applyNumberFormat="1" applyFont="1" applyFill="1" applyBorder="1" applyAlignment="1">
      <alignment horizontal="right" vertical="center" wrapText="1"/>
    </xf>
    <xf numFmtId="167" fontId="2" fillId="2" borderId="14" xfId="0" applyNumberFormat="1" applyFont="1" applyFill="1" applyBorder="1" applyAlignment="1">
      <alignment horizontal="right" vertical="center" wrapText="1"/>
    </xf>
    <xf numFmtId="5" fontId="4" fillId="5" borderId="23" xfId="0" applyNumberFormat="1" applyFont="1" applyFill="1" applyBorder="1" applyAlignment="1">
      <alignment horizontal="center" vertical="center"/>
    </xf>
    <xf numFmtId="5" fontId="4" fillId="5" borderId="18" xfId="0" applyNumberFormat="1" applyFont="1" applyFill="1" applyBorder="1" applyAlignment="1">
      <alignment horizontal="center" vertical="center"/>
    </xf>
    <xf numFmtId="5" fontId="4" fillId="5" borderId="1" xfId="0" applyNumberFormat="1" applyFont="1" applyFill="1" applyBorder="1" applyAlignment="1">
      <alignment horizontal="center" vertical="center"/>
    </xf>
    <xf numFmtId="5" fontId="4" fillId="5" borderId="2" xfId="0" applyNumberFormat="1" applyFont="1" applyFill="1" applyBorder="1" applyAlignment="1">
      <alignment horizontal="center" vertical="center"/>
    </xf>
    <xf numFmtId="5" fontId="4" fillId="5" borderId="25" xfId="0" applyNumberFormat="1" applyFont="1" applyFill="1" applyBorder="1" applyAlignment="1">
      <alignment horizontal="center" vertical="center"/>
    </xf>
    <xf numFmtId="5" fontId="4" fillId="5" borderId="6" xfId="0" applyNumberFormat="1" applyFont="1" applyFill="1" applyBorder="1" applyAlignment="1">
      <alignment horizontal="center" vertical="center"/>
    </xf>
    <xf numFmtId="5" fontId="6" fillId="5" borderId="1" xfId="0" applyNumberFormat="1" applyFont="1" applyFill="1" applyBorder="1" applyAlignment="1">
      <alignment horizontal="center" vertical="center"/>
    </xf>
    <xf numFmtId="5" fontId="6" fillId="5" borderId="13" xfId="0" applyNumberFormat="1" applyFont="1" applyFill="1" applyBorder="1" applyAlignment="1">
      <alignment horizontal="center" vertical="center"/>
    </xf>
    <xf numFmtId="5" fontId="6" fillId="5" borderId="25" xfId="0" applyNumberFormat="1" applyFont="1" applyFill="1" applyBorder="1" applyAlignment="1">
      <alignment horizontal="center" vertical="center"/>
    </xf>
    <xf numFmtId="5" fontId="5" fillId="5" borderId="1" xfId="0" applyNumberFormat="1" applyFont="1" applyFill="1" applyBorder="1" applyAlignment="1">
      <alignment horizontal="center" vertical="center" wrapText="1"/>
    </xf>
    <xf numFmtId="5" fontId="5" fillId="5" borderId="13" xfId="0" applyNumberFormat="1" applyFont="1" applyFill="1" applyBorder="1" applyAlignment="1">
      <alignment horizontal="center" vertical="center" wrapText="1"/>
    </xf>
    <xf numFmtId="167" fontId="2" fillId="2" borderId="18" xfId="0" applyNumberFormat="1" applyFont="1" applyFill="1" applyBorder="1" applyAlignment="1">
      <alignment horizontal="center" vertical="center" wrapText="1"/>
    </xf>
    <xf numFmtId="167" fontId="2" fillId="2" borderId="19" xfId="0" applyNumberFormat="1" applyFont="1" applyFill="1" applyBorder="1" applyAlignment="1">
      <alignment horizontal="center" vertical="center" wrapText="1"/>
    </xf>
    <xf numFmtId="167" fontId="2" fillId="2" borderId="21" xfId="0" applyNumberFormat="1" applyFont="1" applyFill="1" applyBorder="1" applyAlignment="1">
      <alignment horizontal="center" vertical="center" wrapText="1"/>
    </xf>
    <xf numFmtId="167" fontId="2" fillId="2" borderId="2" xfId="0" applyNumberFormat="1" applyFont="1" applyFill="1" applyBorder="1" applyAlignment="1">
      <alignment horizontal="right" vertical="center" wrapText="1"/>
    </xf>
    <xf numFmtId="167" fontId="2" fillId="2" borderId="2" xfId="0" applyNumberFormat="1" applyFont="1" applyFill="1" applyBorder="1" applyAlignment="1">
      <alignment vertical="center" wrapText="1"/>
    </xf>
    <xf numFmtId="167" fontId="2" fillId="2" borderId="3" xfId="0" applyNumberFormat="1" applyFont="1" applyFill="1" applyBorder="1" applyAlignment="1">
      <alignment vertical="center" wrapText="1"/>
    </xf>
    <xf numFmtId="167" fontId="2" fillId="2" borderId="14" xfId="0" applyNumberFormat="1" applyFont="1" applyFill="1" applyBorder="1" applyAlignment="1">
      <alignment vertical="center" wrapText="1"/>
    </xf>
    <xf numFmtId="167" fontId="2" fillId="2" borderId="26" xfId="0" applyNumberFormat="1" applyFont="1" applyFill="1" applyBorder="1" applyAlignment="1">
      <alignment vertical="center" wrapText="1"/>
    </xf>
    <xf numFmtId="167" fontId="2" fillId="2" borderId="16" xfId="0" applyNumberFormat="1" applyFont="1" applyFill="1" applyBorder="1" applyAlignment="1">
      <alignment vertical="center" wrapText="1"/>
    </xf>
    <xf numFmtId="167" fontId="2" fillId="2" borderId="17" xfId="0" applyNumberFormat="1" applyFont="1" applyFill="1" applyBorder="1" applyAlignment="1">
      <alignment vertical="center" wrapText="1"/>
    </xf>
    <xf numFmtId="5" fontId="6" fillId="5" borderId="6" xfId="0" applyNumberFormat="1" applyFont="1" applyFill="1" applyBorder="1" applyAlignment="1">
      <alignment horizontal="center" vertical="center"/>
    </xf>
  </cellXfs>
  <cellStyles count="1">
    <cellStyle name="Normal" xfId="0" builtinId="0"/>
  </cellStyles>
  <dxfs count="162">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9" formatCode="#,##0\ &quot;€&quot;;\-#,##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4" formatCode="&quot;$&quot;#,##0_);\(&quot;$&quot;#,##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10"/>
        <color theme="0"/>
        <name val="Calibri"/>
        <family val="2"/>
        <scheme val="minor"/>
      </font>
      <numFmt numFmtId="169" formatCode="#,##0\ &quot;€&quot;"/>
      <fill>
        <patternFill patternType="solid">
          <fgColor indexed="64"/>
          <bgColor rgb="FFD83B01"/>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numFmt numFmtId="169" formatCode="#,##0\ &quot;€&quo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horizontal/>
      </border>
    </dxf>
    <dxf>
      <border outline="0">
        <top style="thin">
          <color theme="1" tint="0.249977111117893"/>
        </top>
      </border>
    </dxf>
    <dxf>
      <font>
        <strike val="0"/>
        <outline val="0"/>
        <shadow val="0"/>
        <u val="none"/>
        <vertAlign val="baseline"/>
        <sz val="10"/>
        <color theme="0"/>
        <name val="Calibri"/>
        <family val="2"/>
        <scheme val="minor"/>
      </font>
    </dxf>
    <dxf>
      <border outline="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10"/>
        <color theme="0"/>
        <name val="Calibri"/>
        <family val="2"/>
        <scheme val="minor"/>
      </font>
      <numFmt numFmtId="166" formatCode="&quot;$&quot;#,##0"/>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10"/>
        <color theme="0"/>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font>
        <b val="0"/>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font>
        <b/>
        <i val="0"/>
        <strike val="0"/>
        <condense val="0"/>
        <extend val="0"/>
        <outline val="0"/>
        <shadow val="0"/>
        <u val="none"/>
        <vertAlign val="baseline"/>
        <sz val="10"/>
        <color theme="0"/>
        <name val="Calibri"/>
        <family val="2"/>
        <scheme val="minor"/>
      </font>
      <fill>
        <patternFill patternType="solid">
          <fgColor indexed="64"/>
          <bgColor rgb="FFD83B01"/>
        </patternFill>
      </fill>
      <alignment horizontal="left" vertical="center" textRotation="0" wrapText="1" indent="0" justifyLastLine="0" shrinkToFit="0" readingOrder="0"/>
      <border diagonalUp="0" diagonalDown="0">
        <left/>
        <right style="thin">
          <color theme="1" tint="0.249977111117893"/>
        </right>
        <top/>
        <bottom/>
        <vertical style="thin">
          <color theme="1" tint="0.249977111117893"/>
        </vertical>
        <horizontal style="thin">
          <color theme="1" tint="0.249977111117893"/>
        </horizontal>
      </border>
    </dxf>
    <dxf>
      <font>
        <b/>
        <i val="0"/>
        <strike val="0"/>
        <condense val="0"/>
        <extend val="0"/>
        <outline val="0"/>
        <shadow val="0"/>
        <u val="none"/>
        <vertAlign val="baseline"/>
        <sz val="9"/>
        <color rgb="FF2F2F2F"/>
        <name val="Calibri"/>
        <family val="2"/>
        <scheme val="minor"/>
      </font>
      <fill>
        <patternFill patternType="solid">
          <fgColor indexed="64"/>
          <bgColor rgb="FFE6E6E6"/>
        </patternFill>
      </fill>
      <alignment horizontal="left" vertical="center" textRotation="0" wrapText="1" indent="0" justifyLastLine="0" shrinkToFit="0" readingOrder="0"/>
      <border diagonalUp="0" diagonalDown="0">
        <left/>
        <right style="thin">
          <color theme="1" tint="0.249977111117893"/>
        </right>
        <top style="thin">
          <color theme="1" tint="0.249977111117893"/>
        </top>
        <bottom style="thin">
          <color theme="1" tint="0.249977111117893"/>
        </bottom>
        <vertical style="thin">
          <color theme="1" tint="0.249977111117893"/>
        </vertical>
        <horizontal style="thin">
          <color theme="1" tint="0.249977111117893"/>
        </horizontal>
      </border>
    </dxf>
    <dxf>
      <border>
        <top style="thin">
          <color theme="1" tint="0.249977111117893"/>
        </top>
      </border>
    </dxf>
    <dxf>
      <font>
        <strike val="0"/>
        <outline val="0"/>
        <shadow val="0"/>
        <u val="none"/>
        <vertAlign val="baseline"/>
        <sz val="10"/>
        <color theme="0"/>
        <name val="Calibri"/>
        <family val="2"/>
        <scheme val="minor"/>
      </font>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border>
        <bottom style="thick">
          <color rgb="FFD83B01"/>
        </bottom>
      </border>
    </dxf>
    <dxf>
      <font>
        <b/>
        <i val="0"/>
        <strike val="0"/>
        <condense val="0"/>
        <extend val="0"/>
        <outline val="0"/>
        <shadow val="0"/>
        <u val="none"/>
        <vertAlign val="baseline"/>
        <sz val="10"/>
        <color rgb="FF2F2F2F"/>
        <name val="Calibri"/>
        <family val="2"/>
        <scheme val="minor"/>
      </font>
      <fill>
        <patternFill patternType="solid">
          <fgColor indexed="64"/>
          <bgColor rgb="FFE6E6E6"/>
        </patternFill>
      </fill>
      <alignment horizontal="center" vertical="center" textRotation="0" wrapText="0" indent="0" justifyLastLine="0" shrinkToFit="0" readingOrder="0"/>
      <border diagonalUp="0" diagonalDown="0">
        <left style="thin">
          <color theme="1" tint="0.249977111117893"/>
        </left>
        <right style="thin">
          <color theme="1" tint="0.249977111117893"/>
        </right>
        <top/>
        <bottom/>
        <vertical style="thin">
          <color theme="1" tint="0.249977111117893"/>
        </vertical>
        <horizontal style="thin">
          <color theme="1" tint="0.249977111117893"/>
        </horizontal>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8" /><Relationship Type="http://schemas.openxmlformats.org/officeDocument/2006/relationships/worksheet" Target="/xl/worksheets/sheet31.xml" Id="rId3" /><Relationship Type="http://schemas.openxmlformats.org/officeDocument/2006/relationships/theme" Target="/xl/theme/theme11.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worksheet" Target="/xl/worksheets/sheet64.xml" Id="rId6" /><Relationship Type="http://schemas.openxmlformats.org/officeDocument/2006/relationships/worksheet" Target="/xl/worksheets/sheet55.xml" Id="rId5" /><Relationship Type="http://schemas.openxmlformats.org/officeDocument/2006/relationships/calcChain" Target="/xl/calcChain.xml" Id="rId10" /><Relationship Type="http://schemas.openxmlformats.org/officeDocument/2006/relationships/worksheet" Target="/xl/worksheets/sheet46.xml" Id="rId4" /><Relationship Type="http://schemas.openxmlformats.org/officeDocument/2006/relationships/sharedStrings" Target="/xl/sharedStrings.xml" Id="rId9"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62C1930-3BB9-4D02-96DA-6BBCC78CC6BB}" name="Démarrage" displayName="Démarrage" ref="B4:F10" totalsRowCount="1" headerRowDxfId="161" totalsRowDxfId="158" headerRowBorderDxfId="160" tableBorderDxfId="159" totalsRowBorderDxfId="157">
  <autoFilter ref="B4:F9" xr:uid="{67514B47-19FF-4A74-85C7-FFB9CC127EBE}">
    <filterColumn colId="0" hiddenButton="1"/>
    <filterColumn colId="1" hiddenButton="1"/>
    <filterColumn colId="2" hiddenButton="1"/>
    <filterColumn colId="3" hiddenButton="1"/>
    <filterColumn colId="4" hiddenButton="1"/>
  </autoFilter>
  <tableColumns count="5">
    <tableColumn id="1" xr3:uid="{5EA7B7CF-C0C3-4B02-BB4E-CDD96CEC5FA5}" name="POSTES DE DÉPENSES" totalsRowLabel="BUDGET ESTIMÉ DE DÉMARRAGE" dataDxfId="156" totalsRowDxfId="155"/>
    <tableColumn id="2" xr3:uid="{29290965-11DD-4EA7-A3AC-C45E5FAC1B58}" name="MOIS" dataDxfId="154" totalsRowDxfId="153"/>
    <tableColumn id="3" xr3:uid="{0452DFAD-461D-4D61-B2A8-427C19DCFADD}" name="COÛT/MOIS" dataDxfId="114" totalsRowDxfId="152"/>
    <tableColumn id="4" xr3:uid="{BEC3E29C-2F6A-4411-A0BB-8AAF32E5B0B1}" name="COÛT PONCTUEL" dataDxfId="113" totalsRowDxfId="151"/>
    <tableColumn id="5" xr3:uid="{7E635CEC-99EE-4830-9678-117F7F28E152}" name="COÛT TOTAL" totalsRowFunction="sum" dataDxfId="112" totalsRowDxfId="150"/>
  </tableColumns>
  <tableStyleInfo showFirstColumn="1" showLastColumn="0" showRowStripes="0" showColumnStripes="0"/>
  <extLst>
    <ext xmlns:x14="http://schemas.microsoft.com/office/spreadsheetml/2009/9/main" uri="{504A1905-F514-4f6f-8877-14C23A59335A}">
      <x14:table altTextSummary="Entrez les éléments de coût, les mois, le coût par mois et le coût unique. Le coût total et le budget de démarrage estimé sont calculés automatiquement"/>
    </ext>
  </extLst>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7AD8BA2-FA4D-4568-A646-44A54D506133}" name="CoûtDémarrage" displayName="CoûtDémarrage" ref="B4:F10" totalsRowCount="1" headerRowDxfId="149" totalsRowDxfId="146" headerRowBorderDxfId="148" tableBorderDxfId="147" totalsRowBorderDxfId="145">
  <autoFilter ref="B4:F9" xr:uid="{A49154D5-52BD-47C2-9994-1AF01EE5C100}">
    <filterColumn colId="0" hiddenButton="1"/>
    <filterColumn colId="1" hiddenButton="1"/>
    <filterColumn colId="2" hiddenButton="1"/>
    <filterColumn colId="3" hiddenButton="1"/>
    <filterColumn colId="4" hiddenButton="1"/>
  </autoFilter>
  <tableColumns count="5">
    <tableColumn id="1" xr3:uid="{67DFA869-C5A2-4F02-8F54-BDDD38F93CC3}" name="POSTES DE DÉPENSES" totalsRowLabel="BUDGET ESTIMÉ DE DÉMARRAGE" dataDxfId="144" totalsRowDxfId="143"/>
    <tableColumn id="2" xr3:uid="{DF818036-1CF9-4CDB-8D0C-7658857C2B24}" name="MOIS" dataDxfId="142" totalsRowDxfId="141"/>
    <tableColumn id="3" xr3:uid="{6741C5C3-22BD-498E-B344-CCEF1791E2BB}" name="COÛT/MOIS" dataDxfId="111" totalsRowDxfId="140"/>
    <tableColumn id="4" xr3:uid="{CD2E37F4-C082-4C6C-9141-CBC07C851E9C}" name="COÛT PONCTUEL" dataDxfId="110" totalsRowDxfId="139"/>
    <tableColumn id="5" xr3:uid="{7A197C05-8EEB-403C-B7D8-FB59D3CC7D9E}" name="COÛT TOTAL" totalsRowFunction="custom" dataDxfId="109" totalsRowDxfId="108">
      <totalsRowFormula>SUM(F6:F9)</totalsRowFormula>
    </tableColumn>
  </tableColumns>
  <tableStyleInfo showFirstColumn="1" showLastColumn="0" showRowStripes="0" showColumnStripes="0"/>
  <extLst>
    <ext xmlns:x14="http://schemas.microsoft.com/office/spreadsheetml/2009/9/main" uri="{504A1905-F514-4f6f-8877-14C23A59335A}">
      <x14:table altTextSummary="Entrez ou modifiez les éléments de coût, les mois, le coût par mois et le coût unique. Le coût total et le budget de démarrage estimé sont calculés automatiquement"/>
    </ext>
  </extLst>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B1AA263-29C7-40B2-B862-6108B173AB88}" name="ExempleRecette" displayName="ExempleRecette" ref="B4:O9" totalsRowCount="1" headerRowDxfId="138" dataDxfId="136" headerRowBorderDxfId="137" tableBorderDxfId="135" totalsRowBorderDxfId="134">
  <autoFilter ref="B4:O8" xr:uid="{67BA5EC3-8442-409F-96B0-2E3602741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F8105113-9A48-40D3-B1A0-1ABDACEC74AF}" name="RECETTE" totalsRowLabel="Ventes nettes" dataDxfId="133" totalsRowDxfId="107"/>
    <tableColumn id="2" xr3:uid="{6F71BE86-3A6A-44CF-BA24-67CE15CFF1AA}" name="JANV" totalsRowFunction="sum" dataDxfId="51" totalsRowDxfId="106"/>
    <tableColumn id="3" xr3:uid="{344A2324-51D5-43B1-9256-904C3377FAAC}" name="FÉVR" totalsRowFunction="sum" dataDxfId="50" totalsRowDxfId="105"/>
    <tableColumn id="4" xr3:uid="{32D1243A-49C3-4CCF-8DC0-4FF36670ECB8}" name="MARS" totalsRowFunction="sum" dataDxfId="49" totalsRowDxfId="104"/>
    <tableColumn id="5" xr3:uid="{E58EDC04-C08C-4B17-B3FF-CB5FC4D1CDEB}" name="AVR" totalsRowFunction="sum" dataDxfId="48" totalsRowDxfId="103"/>
    <tableColumn id="6" xr3:uid="{357A1611-2716-4CD1-9B15-E4B4BB31DA75}" name="MAI" totalsRowFunction="sum" dataDxfId="47" totalsRowDxfId="102"/>
    <tableColumn id="7" xr3:uid="{D0CA2BE1-8101-4A67-8EB8-5A97AB6EFFB3}" name="JUIN" totalsRowFunction="sum" dataDxfId="46" totalsRowDxfId="101"/>
    <tableColumn id="8" xr3:uid="{761577CD-DF5A-45E4-B998-5C873D93A720}" name="JUIL" totalsRowFunction="sum" dataDxfId="45" totalsRowDxfId="100"/>
    <tableColumn id="9" xr3:uid="{AB3D73BA-7970-418A-B396-445EF75A576D}" name="AOÛT" totalsRowFunction="sum" dataDxfId="44" totalsRowDxfId="99"/>
    <tableColumn id="10" xr3:uid="{17C76D3D-BB2E-4517-88EF-6B138B14C035}" name="SEPT" totalsRowFunction="sum" dataDxfId="43" totalsRowDxfId="98"/>
    <tableColumn id="11" xr3:uid="{D080C1CD-6445-4B59-AC23-2FED7916A228}" name="OCT" totalsRowFunction="sum" dataDxfId="42" totalsRowDxfId="97"/>
    <tableColumn id="12" xr3:uid="{524EA6F5-D12F-4379-9CE9-7FA2CCF0431D}" name="NOV" totalsRowFunction="sum" dataDxfId="41" totalsRowDxfId="96"/>
    <tableColumn id="13" xr3:uid="{A41F4D35-542E-4E01-B914-D2A98858B288}" name="DÉC" totalsRowFunction="sum" dataDxfId="40" totalsRowDxfId="95"/>
    <tableColumn id="14" xr3:uid="{FC4E26E8-EE24-4999-B1E9-055E95D5AFDC}" name="Cumul à ce jour" totalsRowFunction="custom" dataDxfId="39" totalsRowDxfId="94">
      <calculatedColumnFormula>SUM(C5:N5)</calculatedColumnFormula>
      <totalsRowFormula>SUM(ExempleRecette[[#Totals],[JANV]:[DÉC]])</totalsRowFormula>
    </tableColumn>
  </tableColumns>
  <tableStyleInfo showFirstColumn="1" showLastColumn="0" showRowStripes="0" showColumnStripes="0"/>
  <extLst>
    <ext xmlns:x14="http://schemas.microsoft.com/office/spreadsheetml/2009/9/main" uri="{504A1905-F514-4f6f-8877-14C23A59335A}">
      <x14:table altTextSummary="Entrez ou modifiez les éléments et les valeurs des recettes pour chaque mois dans ce tableau. Les ventes nettes pour chaque mois et de l’année à ce jour sont calculées automatiquement"/>
    </ext>
  </extLst>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71355B-848D-4F0D-8D61-EF0A1D29C8F2}" name="SampleExpenses" displayName="SampleExpenses" ref="B13:O19" totalsRowCount="1" headerRowDxfId="132" dataDxfId="130" headerRowBorderDxfId="131" tableBorderDxfId="129" totalsRowBorderDxfId="128">
  <autoFilter ref="B13:O18" xr:uid="{85B2B4D5-F4BF-4F7E-BAE8-7037DE30B7B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10095478-EE71-4B6B-A0E5-9760F1E665F4}" name="DÉPENSES" totalsRowLabel="Total des dépenses" dataDxfId="127" totalsRowDxfId="93"/>
    <tableColumn id="2" xr3:uid="{E03834F3-D0D7-46A0-B98F-60B4773A32C5}" name="JANV" totalsRowFunction="custom" dataDxfId="38" totalsRowDxfId="92">
      <totalsRowFormula>IF(SUM(C14:C18)=0,"",SUM(C14:C18))</totalsRowFormula>
    </tableColumn>
    <tableColumn id="3" xr3:uid="{1EA320D6-4F41-4E95-B87D-0076FF2890CD}" name="FÉVR" totalsRowFunction="custom" dataDxfId="37" totalsRowDxfId="91">
      <totalsRowFormula>IF(SUM(D14:D18)=0,"",SUM(D14:D18))</totalsRowFormula>
    </tableColumn>
    <tableColumn id="4" xr3:uid="{AC0744F4-6F59-4428-8C20-6391D0E68B8A}" name="MARS" totalsRowFunction="custom" dataDxfId="36" totalsRowDxfId="90">
      <totalsRowFormula>IF(SUM(E14:E18)=0,"",SUM(E14:E18))</totalsRowFormula>
    </tableColumn>
    <tableColumn id="5" xr3:uid="{D8BD7CE4-0575-4B27-9F50-75A09DBCDAE7}" name="AVR" totalsRowFunction="custom" dataDxfId="35" totalsRowDxfId="89">
      <totalsRowFormula>IF(SUM(F14:F18)=0,"",SUM(F14:F18))</totalsRowFormula>
    </tableColumn>
    <tableColumn id="6" xr3:uid="{ACA71B98-0856-4318-97FA-0AECD80D1563}" name="MAI" totalsRowFunction="custom" dataDxfId="34" totalsRowDxfId="88">
      <totalsRowFormula>IF(SUM(G14:G18)=0,"",SUM(G14:G18))</totalsRowFormula>
    </tableColumn>
    <tableColumn id="7" xr3:uid="{73CF63C3-C2F9-4A0D-B947-64BB530317A6}" name="JUIN" totalsRowFunction="custom" dataDxfId="33" totalsRowDxfId="87">
      <totalsRowFormula>IF(SUM(H14:H18)=0,"",SUM(H14:H18))</totalsRowFormula>
    </tableColumn>
    <tableColumn id="8" xr3:uid="{A5673B38-540B-447D-9A7E-70EC279D8A2E}" name="JUIL" totalsRowFunction="custom" dataDxfId="32" totalsRowDxfId="86">
      <totalsRowFormula>IF(SUM(I14:I18)=0,"",SUM(I14:I18))</totalsRowFormula>
    </tableColumn>
    <tableColumn id="9" xr3:uid="{6C31C80A-0918-430D-8F7F-2EB46A15D855}" name="AOÛT" totalsRowFunction="custom" dataDxfId="31" totalsRowDxfId="85">
      <totalsRowFormula>IF(SUM(J14:J18)=0,"",SUM(J14:J18))</totalsRowFormula>
    </tableColumn>
    <tableColumn id="10" xr3:uid="{EBADB8E1-1FE3-4518-9C05-096F3E17DB95}" name="SEPT" totalsRowFunction="custom" dataDxfId="30" totalsRowDxfId="84">
      <totalsRowFormula>IF(SUM(K14:K18)=0,"",SUM(K14:K18))</totalsRowFormula>
    </tableColumn>
    <tableColumn id="11" xr3:uid="{85094905-65A1-4F7D-9403-FB9DA8B79A85}" name="OCT" totalsRowFunction="custom" dataDxfId="29" totalsRowDxfId="83">
      <totalsRowFormula>IF(SUM(L14:L18)=0,"",SUM(L14:L18))</totalsRowFormula>
    </tableColumn>
    <tableColumn id="12" xr3:uid="{425F5D65-754C-4910-8489-CE1D0A044015}" name="NOV" totalsRowFunction="custom" dataDxfId="28" totalsRowDxfId="82">
      <totalsRowFormula>IF(SUM(M14:M18)=0,"",SUM(M14:M18))</totalsRowFormula>
    </tableColumn>
    <tableColumn id="13" xr3:uid="{C70CA751-8454-4D8C-9172-28A0207F88A2}" name="DÉC" totalsRowFunction="custom" dataDxfId="27" totalsRowDxfId="81">
      <totalsRowFormula>IF(SUM(N14:N18)=0,"",SUM(N14:N18))</totalsRowFormula>
    </tableColumn>
    <tableColumn id="14" xr3:uid="{72A5AC50-D398-4AF2-8ED7-852A164BD4B5}" name="Cumul à ce jour" totalsRowFunction="custom" dataDxfId="26" totalsRowDxfId="80">
      <calculatedColumnFormula>SUM(C14:N14)</calculatedColumnFormula>
      <totalsRowFormula>SUM(SampleExpenses[[#Totals],[JANV]:[DÉC]])</totalsRowFormula>
    </tableColumn>
  </tableColumns>
  <tableStyleInfo showFirstColumn="1" showLastColumn="0" showRowStripes="0" showColumnStripes="0"/>
  <extLst>
    <ext xmlns:x14="http://schemas.microsoft.com/office/spreadsheetml/2009/9/main" uri="{504A1905-F514-4f6f-8877-14C23A59335A}">
      <x14:table altTextSummary="Entrez les dépenses pour chaque mois. L’année à ce jour et le total des dépenses sont calculés automatiquement"/>
    </ext>
  </extLst>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B8D83C-5836-4F43-9B9B-C8DDB8DB601C}" name="DépensesRéelles" displayName="DépensesRéelles" ref="B13:O18" totalsRowCount="1" headerRowDxfId="126" dataDxfId="124" headerRowBorderDxfId="125" tableBorderDxfId="123" totalsRowBorderDxfId="122">
  <autoFilter ref="B13:O17" xr:uid="{038A49A2-1BC5-4A2C-B361-F37E59BF2E0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D1529E14-0FBB-4644-B3B2-AE2004210B62}" name="DÉPENSES" totalsRowLabel="Total des dépenses" dataDxfId="121" totalsRowDxfId="65"/>
    <tableColumn id="2" xr3:uid="{F9AB3C51-D120-44E2-9F99-D86B2E04E398}" name="JANV" totalsRowFunction="custom" dataDxfId="25" totalsRowDxfId="64">
      <totalsRowFormula>IF(SUM(C14:C17)=0,"",SUM(C14:C17))</totalsRowFormula>
    </tableColumn>
    <tableColumn id="3" xr3:uid="{9D6A49A1-08F0-4031-B144-61B97864F2CC}" name="FÉVR" totalsRowFunction="custom" dataDxfId="24" totalsRowDxfId="63">
      <totalsRowFormula>IF(SUM(D14:D17)=0,"",SUM(D14:D17))</totalsRowFormula>
    </tableColumn>
    <tableColumn id="4" xr3:uid="{E9226934-27A2-4D2A-B30C-5FFDFD602D7D}" name="MARS" totalsRowFunction="custom" dataDxfId="23" totalsRowDxfId="62">
      <totalsRowFormula>IF(SUM(E14:E17)=0,"",SUM(E14:E17))</totalsRowFormula>
    </tableColumn>
    <tableColumn id="5" xr3:uid="{7BB0A603-A9B1-4FD8-A545-40D145AB6659}" name="AVR" totalsRowFunction="custom" dataDxfId="22" totalsRowDxfId="61">
      <totalsRowFormula>IF(SUM(F14:F17)=0,"",SUM(F14:F17))</totalsRowFormula>
    </tableColumn>
    <tableColumn id="6" xr3:uid="{BCB21D34-0FDF-460A-BEF1-5992049064AD}" name="MAI" totalsRowFunction="custom" dataDxfId="21" totalsRowDxfId="60">
      <totalsRowFormula>IF(SUM(G14:G17)=0,"",SUM(G14:G17))</totalsRowFormula>
    </tableColumn>
    <tableColumn id="7" xr3:uid="{B39E89BC-2C0C-47AB-BA19-A23901536D77}" name="JUIN" totalsRowFunction="custom" dataDxfId="20" totalsRowDxfId="59">
      <totalsRowFormula>IF(SUM(H14:H17)=0,"",SUM(H14:H17))</totalsRowFormula>
    </tableColumn>
    <tableColumn id="8" xr3:uid="{E5B06129-F206-44A6-870F-4639CB35F734}" name="JUIL" totalsRowFunction="custom" dataDxfId="19" totalsRowDxfId="58">
      <totalsRowFormula>IF(SUM(I14:I17)=0,"",SUM(I14:I17))</totalsRowFormula>
    </tableColumn>
    <tableColumn id="9" xr3:uid="{D0D7329F-1D1C-4762-9C9E-44490C667E4C}" name="AOÛT" totalsRowFunction="custom" dataDxfId="18" totalsRowDxfId="57">
      <totalsRowFormula>IF(SUM(J14:J17)=0,"",SUM(J14:J17))</totalsRowFormula>
    </tableColumn>
    <tableColumn id="10" xr3:uid="{DA494471-174A-41CD-9D01-96031F4EB142}" name="SEPT" totalsRowFunction="custom" dataDxfId="17" totalsRowDxfId="56">
      <totalsRowFormula>IF(SUM(K14:K17)=0,"",SUM(K14:K17))</totalsRowFormula>
    </tableColumn>
    <tableColumn id="11" xr3:uid="{1D757802-8414-47FB-BDB9-5ABB9C485642}" name="OCT" totalsRowFunction="custom" dataDxfId="16" totalsRowDxfId="55">
      <totalsRowFormula>IF(SUM(L14:L17)=0,"",SUM(L14:L17))</totalsRowFormula>
    </tableColumn>
    <tableColumn id="12" xr3:uid="{715DFEE2-D538-404C-8DA6-A60BF9D5D61A}" name="NOV" totalsRowFunction="custom" dataDxfId="15" totalsRowDxfId="54">
      <totalsRowFormula>IF(SUM(M14:M17)=0,"",SUM(M14:M17))</totalsRowFormula>
    </tableColumn>
    <tableColumn id="13" xr3:uid="{48BDE33F-3406-4125-AA39-AF112CD256DC}" name="DÉC" totalsRowFunction="custom" dataDxfId="14" totalsRowDxfId="53">
      <totalsRowFormula>IF(SUM(N14:N17)=0,"",SUM(N14:N17))</totalsRowFormula>
    </tableColumn>
    <tableColumn id="14" xr3:uid="{DE501D6E-2A90-4303-912C-3BD157EE9F6C}" name="Cumul à ce jour" totalsRowFunction="custom" dataDxfId="13" totalsRowDxfId="52">
      <calculatedColumnFormula>SUM(C14:N14)</calculatedColumnFormula>
      <totalsRowFormula>SUM(DépensesRéelles[[#Totals],[JANV]:[DÉC]])</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et valeurs de dépenses pour chaque mois dans ce tableau. L’année à ce jour et le total des dépenses sont calculés automatiquement"/>
    </ext>
  </extLst>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F9D4E7A-F4ED-444D-8DAB-8AF1C80433A3}" name="RecetteRéelle" displayName="RecetteRéelle" ref="B4:O9" totalsRowCount="1" headerRowDxfId="120" dataDxfId="118" headerRowBorderDxfId="119" tableBorderDxfId="117" totalsRowBorderDxfId="116">
  <autoFilter ref="B4:O8" xr:uid="{B429E446-6C87-4362-90DC-A7A76B5456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67FD5F5-017B-44B1-83B3-699CE382177C}" name="RECETTE" totalsRowLabel="Ventes nettes" dataDxfId="115" totalsRowDxfId="79"/>
    <tableColumn id="2" xr3:uid="{FCEEBF47-61A1-45D9-8887-771D9FEAEC1A}" name="JANV" totalsRowFunction="sum" dataDxfId="12" totalsRowDxfId="78"/>
    <tableColumn id="3" xr3:uid="{F04D843E-EECB-469A-B411-15BD17F1E5BB}" name="FÉVR" totalsRowFunction="sum" dataDxfId="11" totalsRowDxfId="77"/>
    <tableColumn id="4" xr3:uid="{BCDEE6EC-CDA9-4C65-A8C6-6DE4EBEEEE74}" name="MARS" totalsRowFunction="sum" dataDxfId="10" totalsRowDxfId="76"/>
    <tableColumn id="5" xr3:uid="{30A6C384-BAED-4B05-974C-463D2C79EA9F}" name="AVR" totalsRowFunction="sum" dataDxfId="9" totalsRowDxfId="75"/>
    <tableColumn id="6" xr3:uid="{8DD5E57F-E567-4D79-A269-C4F8DE158B0D}" name="MAI" totalsRowFunction="sum" dataDxfId="8" totalsRowDxfId="74"/>
    <tableColumn id="7" xr3:uid="{351DCA6D-33D9-481E-8D59-8A914590BBC9}" name="JUIN" totalsRowFunction="sum" dataDxfId="7" totalsRowDxfId="73"/>
    <tableColumn id="8" xr3:uid="{47D5B0E3-47FD-4021-84D1-3556FB866818}" name="JUIL" totalsRowFunction="sum" dataDxfId="6" totalsRowDxfId="72"/>
    <tableColumn id="9" xr3:uid="{1F7D3722-33F9-47EC-B520-E0BC4506BF00}" name="AOÛT" totalsRowFunction="sum" dataDxfId="5" totalsRowDxfId="71"/>
    <tableColumn id="10" xr3:uid="{6A0FEE84-7C74-406D-8D16-812EA8F8E679}" name="SEPT" totalsRowFunction="sum" dataDxfId="4" totalsRowDxfId="70"/>
    <tableColumn id="11" xr3:uid="{87FE37A0-0E08-4148-8503-E93A0D76B669}" name="OCT" totalsRowFunction="sum" dataDxfId="3" totalsRowDxfId="69"/>
    <tableColumn id="12" xr3:uid="{F348984A-AC79-40C2-A5C7-95B21F89BD98}" name="NOV" totalsRowFunction="sum" dataDxfId="2" totalsRowDxfId="68"/>
    <tableColumn id="13" xr3:uid="{47597844-517F-4255-8D4B-703CEF331EB8}" name="DÉC" totalsRowFunction="sum" dataDxfId="1" totalsRowDxfId="67"/>
    <tableColumn id="14" xr3:uid="{3544716F-16C1-45BE-A576-2F4FA1D35059}" name="Cumul à ce jour" totalsRowFunction="custom" dataDxfId="0" totalsRowDxfId="66">
      <calculatedColumnFormula>SUM(C5:N5)</calculatedColumnFormula>
      <totalsRowFormula>SUM(RecetteRéelle[[#Totals],[JANV]:[DÉC]])</totalsRowFormula>
    </tableColumn>
  </tableColumns>
  <tableStyleInfo showFirstColumn="0" showLastColumn="0" showRowStripes="0" showColumnStripes="0"/>
  <extLst>
    <ext xmlns:x14="http://schemas.microsoft.com/office/spreadsheetml/2009/9/main" uri="{504A1905-F514-4f6f-8877-14C23A59335A}">
      <x14:table altTextSummary="Entrez ou modifiez les éléments et les valeurs des recettes pour chaque mois dans ce tableau. Les ventes nettes pour chaque mois et de l’année à ce jour sont calculées automatiquement"/>
    </ext>
  </extLst>
</table>
</file>

<file path=xl/theme/theme1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2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table" Target="/xl/tables/table3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62.xml" Id="rId3" /><Relationship Type="http://schemas.openxmlformats.org/officeDocument/2006/relationships/table" Target="/xl/tables/table53.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33EA9-4AD8-46E1-9D02-767C1F9562A6}">
  <sheetPr>
    <tabColor theme="8" tint="-0.499984740745262"/>
    <pageSetUpPr fitToPage="1"/>
  </sheetPr>
  <dimension ref="A1:C41"/>
  <sheetViews>
    <sheetView tabSelected="1" zoomScaleNormal="100" workbookViewId="0"/>
  </sheetViews>
  <sheetFormatPr baseColWidth="10" defaultColWidth="9.140625" defaultRowHeight="15" x14ac:dyDescent="0.25"/>
  <cols>
    <col min="1" max="1" width="2.7109375" style="2" customWidth="1"/>
    <col min="2" max="2" width="126.28515625" style="1" customWidth="1"/>
    <col min="3" max="3" width="2.5703125" style="1" customWidth="1"/>
    <col min="4" max="16384" width="9.140625" style="1"/>
  </cols>
  <sheetData>
    <row r="1" spans="1:3" s="4" customFormat="1" ht="30" customHeight="1" x14ac:dyDescent="0.25">
      <c r="A1" s="3"/>
      <c r="B1" s="36" t="s">
        <v>0</v>
      </c>
      <c r="C1" s="3"/>
    </row>
    <row r="2" spans="1:3" s="5" customFormat="1" ht="20.100000000000001" customHeight="1" x14ac:dyDescent="0.25">
      <c r="A2" s="3"/>
      <c r="B2" s="74" t="s">
        <v>1</v>
      </c>
      <c r="C2" s="3"/>
    </row>
    <row r="3" spans="1:3" s="5" customFormat="1" ht="20.100000000000001" customHeight="1" x14ac:dyDescent="0.25">
      <c r="A3" s="3"/>
      <c r="B3" s="74" t="s">
        <v>2</v>
      </c>
      <c r="C3" s="3"/>
    </row>
    <row r="4" spans="1:3" s="5" customFormat="1" ht="20.100000000000001" customHeight="1" x14ac:dyDescent="0.25">
      <c r="A4" s="3"/>
      <c r="B4" s="74" t="s">
        <v>3</v>
      </c>
      <c r="C4" s="3"/>
    </row>
    <row r="5" spans="1:3" s="5" customFormat="1" ht="20.100000000000001" customHeight="1" x14ac:dyDescent="0.25">
      <c r="A5" s="3"/>
      <c r="B5" s="74" t="s">
        <v>4</v>
      </c>
      <c r="C5" s="3"/>
    </row>
    <row r="6" spans="1:3" s="5" customFormat="1" ht="30" customHeight="1" x14ac:dyDescent="0.25">
      <c r="A6" s="3"/>
      <c r="B6" s="75" t="s">
        <v>5</v>
      </c>
      <c r="C6" s="3"/>
    </row>
    <row r="7" spans="1:3" s="5" customFormat="1" ht="28.5" customHeight="1" x14ac:dyDescent="0.25">
      <c r="A7" s="3"/>
      <c r="B7" s="74" t="s">
        <v>6</v>
      </c>
      <c r="C7" s="3"/>
    </row>
    <row r="8" spans="1:3" s="5" customFormat="1" ht="20.100000000000001" customHeight="1" x14ac:dyDescent="0.25">
      <c r="A8" s="3"/>
      <c r="B8" s="74" t="s">
        <v>7</v>
      </c>
      <c r="C8" s="3"/>
    </row>
    <row r="9" spans="1:3" s="5" customFormat="1" ht="12" customHeight="1" x14ac:dyDescent="0.25">
      <c r="A9" s="3"/>
      <c r="B9" s="7"/>
      <c r="C9" s="3"/>
    </row>
    <row r="10" spans="1:3" s="5" customFormat="1" x14ac:dyDescent="0.25">
      <c r="A10" s="3"/>
      <c r="B10" s="6"/>
    </row>
    <row r="11" spans="1:3" s="5" customFormat="1" x14ac:dyDescent="0.25">
      <c r="A11" s="3"/>
      <c r="B11" s="6"/>
    </row>
    <row r="12" spans="1:3" s="5" customFormat="1" x14ac:dyDescent="0.25">
      <c r="A12" s="3"/>
      <c r="B12" s="6"/>
    </row>
    <row r="13" spans="1:3" s="5" customFormat="1" x14ac:dyDescent="0.25">
      <c r="A13" s="3"/>
      <c r="B13" s="6"/>
    </row>
    <row r="14" spans="1:3" s="5" customFormat="1" x14ac:dyDescent="0.25">
      <c r="A14" s="3"/>
      <c r="B14" s="6"/>
    </row>
    <row r="15" spans="1:3" s="5" customFormat="1" x14ac:dyDescent="0.25">
      <c r="A15" s="3"/>
      <c r="B15" s="6"/>
    </row>
    <row r="16" spans="1:3" s="5" customFormat="1" x14ac:dyDescent="0.25">
      <c r="A16" s="3"/>
      <c r="B16" s="6"/>
    </row>
    <row r="17" spans="1:2" s="5" customFormat="1" x14ac:dyDescent="0.25">
      <c r="A17" s="3"/>
      <c r="B17" s="6"/>
    </row>
    <row r="18" spans="1:2" s="5" customFormat="1" x14ac:dyDescent="0.25">
      <c r="A18" s="3"/>
      <c r="B18" s="6"/>
    </row>
    <row r="19" spans="1:2" s="5" customFormat="1" x14ac:dyDescent="0.25">
      <c r="A19" s="3"/>
      <c r="B19" s="6"/>
    </row>
    <row r="20" spans="1:2" s="5" customFormat="1" x14ac:dyDescent="0.25">
      <c r="A20" s="3"/>
      <c r="B20" s="6"/>
    </row>
    <row r="21" spans="1:2" s="5" customFormat="1" x14ac:dyDescent="0.25">
      <c r="A21" s="3"/>
      <c r="B21" s="6"/>
    </row>
    <row r="22" spans="1:2" s="5" customFormat="1" x14ac:dyDescent="0.25">
      <c r="A22" s="3"/>
      <c r="B22" s="6"/>
    </row>
    <row r="23" spans="1:2" s="5" customFormat="1" x14ac:dyDescent="0.25">
      <c r="A23" s="3"/>
      <c r="B23" s="6"/>
    </row>
    <row r="24" spans="1:2" s="5" customFormat="1" x14ac:dyDescent="0.25">
      <c r="A24" s="3"/>
      <c r="B24" s="6"/>
    </row>
    <row r="25" spans="1:2" s="5" customFormat="1" x14ac:dyDescent="0.25">
      <c r="A25" s="3"/>
      <c r="B25" s="6"/>
    </row>
    <row r="26" spans="1:2" s="5" customFormat="1" x14ac:dyDescent="0.25">
      <c r="A26" s="3"/>
      <c r="B26" s="6"/>
    </row>
    <row r="27" spans="1:2" s="5" customFormat="1" x14ac:dyDescent="0.25">
      <c r="A27" s="3"/>
      <c r="B27" s="6"/>
    </row>
    <row r="28" spans="1:2" s="5" customFormat="1" x14ac:dyDescent="0.25">
      <c r="A28" s="3"/>
      <c r="B28" s="6"/>
    </row>
    <row r="29" spans="1:2" s="5" customFormat="1" x14ac:dyDescent="0.25">
      <c r="A29" s="3"/>
      <c r="B29" s="6"/>
    </row>
    <row r="30" spans="1:2" s="5" customFormat="1" x14ac:dyDescent="0.25">
      <c r="A30" s="3"/>
      <c r="B30" s="6"/>
    </row>
    <row r="31" spans="1:2" s="5" customFormat="1" x14ac:dyDescent="0.25">
      <c r="A31" s="3"/>
      <c r="B31" s="6"/>
    </row>
    <row r="32" spans="1:2" s="5" customFormat="1" x14ac:dyDescent="0.25">
      <c r="A32" s="3"/>
      <c r="B32" s="6"/>
    </row>
    <row r="33" spans="1:1" s="5" customFormat="1" x14ac:dyDescent="0.25">
      <c r="A33" s="3"/>
    </row>
    <row r="34" spans="1:1" s="5" customFormat="1" x14ac:dyDescent="0.25">
      <c r="A34" s="3"/>
    </row>
    <row r="35" spans="1:1" s="5" customFormat="1" x14ac:dyDescent="0.25">
      <c r="A35" s="3"/>
    </row>
    <row r="36" spans="1:1" s="5" customFormat="1" x14ac:dyDescent="0.25">
      <c r="A36" s="3"/>
    </row>
    <row r="37" spans="1:1" s="5" customFormat="1" x14ac:dyDescent="0.25">
      <c r="A37" s="3"/>
    </row>
    <row r="38" spans="1:1" s="5" customFormat="1" x14ac:dyDescent="0.25">
      <c r="A38" s="3"/>
    </row>
    <row r="39" spans="1:1" s="5" customFormat="1" x14ac:dyDescent="0.25">
      <c r="A39" s="3"/>
    </row>
    <row r="40" spans="1:1" s="5" customFormat="1" x14ac:dyDescent="0.25">
      <c r="A40" s="3"/>
    </row>
    <row r="41" spans="1:1" s="5" customFormat="1" x14ac:dyDescent="0.25">
      <c r="A41" s="3"/>
    </row>
  </sheetData>
  <pageMargins left="0.7" right="0.7" top="0.75" bottom="0.75" header="0.3" footer="0.3"/>
  <pageSetup paperSize="9" orientation="landscape" horizontalDpi="1200" verticalDpi="1200" r:id="rId1"/>
  <rowBreaks count="1" manualBreakCount="1">
    <brk id="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C40"/>
  <sheetViews>
    <sheetView zoomScaleNormal="100" workbookViewId="0"/>
  </sheetViews>
  <sheetFormatPr baseColWidth="10" defaultColWidth="9.140625" defaultRowHeight="15" x14ac:dyDescent="0.25"/>
  <cols>
    <col min="1" max="1" width="2.7109375" style="54" customWidth="1"/>
    <col min="2" max="2" width="126.28515625" style="1" customWidth="1"/>
    <col min="3" max="3" width="2.5703125" style="1" customWidth="1"/>
    <col min="4" max="16384" width="9.140625" style="1"/>
  </cols>
  <sheetData>
    <row r="1" spans="1:3" s="4" customFormat="1" ht="30" customHeight="1" x14ac:dyDescent="0.25">
      <c r="A1" s="50"/>
      <c r="B1" s="36" t="s">
        <v>8</v>
      </c>
      <c r="C1" s="3"/>
    </row>
    <row r="2" spans="1:3" s="5" customFormat="1" ht="79.150000000000006" customHeight="1" x14ac:dyDescent="0.25">
      <c r="A2" s="70"/>
      <c r="B2" s="74" t="s">
        <v>9</v>
      </c>
      <c r="C2" s="3"/>
    </row>
    <row r="3" spans="1:3" s="5" customFormat="1" ht="73.150000000000006" customHeight="1" x14ac:dyDescent="0.25">
      <c r="A3" s="50"/>
      <c r="B3" s="74" t="s">
        <v>10</v>
      </c>
      <c r="C3" s="3"/>
    </row>
    <row r="4" spans="1:3" s="5" customFormat="1" ht="78.599999999999994" customHeight="1" x14ac:dyDescent="0.25">
      <c r="A4" s="70"/>
      <c r="B4" s="74" t="s">
        <v>11</v>
      </c>
      <c r="C4" s="3"/>
    </row>
    <row r="5" spans="1:3" s="5" customFormat="1" ht="43.5" customHeight="1" x14ac:dyDescent="0.25">
      <c r="A5" s="50"/>
      <c r="B5" s="76" t="s">
        <v>12</v>
      </c>
      <c r="C5" s="3"/>
    </row>
    <row r="6" spans="1:3" s="5" customFormat="1" ht="79.150000000000006" customHeight="1" x14ac:dyDescent="0.25">
      <c r="A6" s="50"/>
      <c r="B6" s="74" t="s">
        <v>13</v>
      </c>
      <c r="C6" s="3"/>
    </row>
    <row r="7" spans="1:3" s="5" customFormat="1" ht="67.900000000000006" customHeight="1" x14ac:dyDescent="0.25">
      <c r="A7" s="50"/>
      <c r="B7" s="74" t="s">
        <v>14</v>
      </c>
      <c r="C7" s="3"/>
    </row>
    <row r="8" spans="1:3" s="5" customFormat="1" x14ac:dyDescent="0.25">
      <c r="A8" s="50"/>
      <c r="B8" s="7"/>
      <c r="C8" s="3"/>
    </row>
    <row r="9" spans="1:3" s="5" customFormat="1" x14ac:dyDescent="0.25">
      <c r="A9" s="50"/>
      <c r="B9" s="6"/>
    </row>
    <row r="10" spans="1:3" s="5" customFormat="1" x14ac:dyDescent="0.25">
      <c r="A10" s="50"/>
      <c r="B10" s="6"/>
    </row>
    <row r="11" spans="1:3" s="5" customFormat="1" x14ac:dyDescent="0.25">
      <c r="A11" s="50"/>
      <c r="B11" s="6"/>
    </row>
    <row r="12" spans="1:3" s="5" customFormat="1" x14ac:dyDescent="0.25">
      <c r="A12" s="50"/>
      <c r="B12" s="6"/>
    </row>
    <row r="13" spans="1:3" s="5" customFormat="1" x14ac:dyDescent="0.25">
      <c r="A13" s="50"/>
      <c r="B13" s="6"/>
    </row>
    <row r="14" spans="1:3" s="5" customFormat="1" x14ac:dyDescent="0.25">
      <c r="A14" s="50"/>
      <c r="B14" s="6"/>
    </row>
    <row r="15" spans="1:3" s="5" customFormat="1" x14ac:dyDescent="0.25">
      <c r="A15" s="50"/>
      <c r="B15" s="6"/>
    </row>
    <row r="16" spans="1:3" s="5" customFormat="1" x14ac:dyDescent="0.25">
      <c r="A16" s="50"/>
      <c r="B16" s="6"/>
    </row>
    <row r="17" spans="1:2" s="5" customFormat="1" x14ac:dyDescent="0.25">
      <c r="A17" s="50"/>
      <c r="B17" s="6"/>
    </row>
    <row r="18" spans="1:2" s="5" customFormat="1" x14ac:dyDescent="0.25">
      <c r="A18" s="50"/>
      <c r="B18" s="6"/>
    </row>
    <row r="19" spans="1:2" s="5" customFormat="1" x14ac:dyDescent="0.25">
      <c r="A19" s="50"/>
      <c r="B19" s="6"/>
    </row>
    <row r="20" spans="1:2" s="5" customFormat="1" x14ac:dyDescent="0.25">
      <c r="A20" s="50"/>
      <c r="B20" s="6"/>
    </row>
    <row r="21" spans="1:2" s="5" customFormat="1" x14ac:dyDescent="0.25">
      <c r="A21" s="50"/>
      <c r="B21" s="6"/>
    </row>
    <row r="22" spans="1:2" s="5" customFormat="1" x14ac:dyDescent="0.25">
      <c r="A22" s="50"/>
      <c r="B22" s="6"/>
    </row>
    <row r="23" spans="1:2" s="5" customFormat="1" x14ac:dyDescent="0.25">
      <c r="A23" s="50"/>
      <c r="B23" s="6"/>
    </row>
    <row r="24" spans="1:2" s="5" customFormat="1" x14ac:dyDescent="0.25">
      <c r="A24" s="50"/>
      <c r="B24" s="6"/>
    </row>
    <row r="25" spans="1:2" s="5" customFormat="1" x14ac:dyDescent="0.25">
      <c r="A25" s="50"/>
      <c r="B25" s="6"/>
    </row>
    <row r="26" spans="1:2" s="5" customFormat="1" x14ac:dyDescent="0.25">
      <c r="A26" s="50"/>
      <c r="B26" s="6"/>
    </row>
    <row r="27" spans="1:2" s="5" customFormat="1" x14ac:dyDescent="0.25">
      <c r="A27" s="50"/>
      <c r="B27" s="6"/>
    </row>
    <row r="28" spans="1:2" s="5" customFormat="1" x14ac:dyDescent="0.25">
      <c r="A28" s="50"/>
      <c r="B28" s="6"/>
    </row>
    <row r="29" spans="1:2" s="5" customFormat="1" x14ac:dyDescent="0.25">
      <c r="A29" s="50"/>
      <c r="B29" s="6"/>
    </row>
    <row r="30" spans="1:2" s="5" customFormat="1" x14ac:dyDescent="0.25">
      <c r="A30" s="50"/>
      <c r="B30" s="6"/>
    </row>
    <row r="31" spans="1:2" s="5" customFormat="1" x14ac:dyDescent="0.25">
      <c r="A31" s="50"/>
      <c r="B31" s="6"/>
    </row>
    <row r="32" spans="1:2" s="5" customFormat="1" x14ac:dyDescent="0.25">
      <c r="A32" s="50"/>
    </row>
    <row r="33" spans="1:1" s="5" customFormat="1" x14ac:dyDescent="0.25">
      <c r="A33" s="50"/>
    </row>
    <row r="34" spans="1:1" s="5" customFormat="1" x14ac:dyDescent="0.25">
      <c r="A34" s="50"/>
    </row>
    <row r="35" spans="1:1" s="5" customFormat="1" x14ac:dyDescent="0.25">
      <c r="A35" s="50"/>
    </row>
    <row r="36" spans="1:1" s="5" customFormat="1" x14ac:dyDescent="0.25">
      <c r="A36" s="50"/>
    </row>
    <row r="37" spans="1:1" s="5" customFormat="1" x14ac:dyDescent="0.25">
      <c r="A37" s="50"/>
    </row>
    <row r="38" spans="1:1" s="5" customFormat="1" x14ac:dyDescent="0.25">
      <c r="A38" s="50"/>
    </row>
    <row r="39" spans="1:1" s="5" customFormat="1" x14ac:dyDescent="0.25">
      <c r="A39" s="50"/>
    </row>
    <row r="40" spans="1:1" s="5" customFormat="1" x14ac:dyDescent="0.25">
      <c r="A40" s="50"/>
    </row>
  </sheetData>
  <dataValidations count="7">
    <dataValidation allowBlank="1" showInputMessage="1" showErrorMessage="1" prompt="Cette feuille de calcul fournit une vue d'ensemble du plan financier de l’entreprise, des conseils pour les estimations et des instructions sur la façon d'utiliser les modèles pour calculer les coûts de démarrage et le résultat." sqref="A1" xr:uid="{4B1998CF-8317-4106-8880-CAC8F2A209AB}"/>
    <dataValidation allowBlank="1" showInputMessage="1" showErrorMessage="1" prompt="Une vue d’ensemble du plan de développement se trouve dans la cellule de droite." sqref="A2" xr:uid="{7EE84830-8262-4614-84FB-A2D03F296867}"/>
    <dataValidation allowBlank="1" showInputMessage="1" showErrorMessage="1" prompt="Une vue d’ensemble des coûts de démarrage prévisionnels se trouve dans la cellule de droite." sqref="A3" xr:uid="{A2DBB060-C7C0-4CE6-A3E3-FBB2F9F362FD}"/>
    <dataValidation allowBlank="1" showInputMessage="1" showErrorMessage="1" prompt="Une vue d’ensemble du modèle de résultat prévisionnels se trouve dans la cellule de droite." sqref="A4" xr:uid="{7CE102E1-B1A2-4A29-B749-E91BC9DD65B7}"/>
    <dataValidation allowBlank="1" showInputMessage="1" showErrorMessage="1" prompt="Quelques conseils dans la cellule de droite." sqref="A5" xr:uid="{D53C1DBA-BFD6-417B-9BD6-4BD6391C813C}"/>
    <dataValidation allowBlank="1" showInputMessage="1" showErrorMessage="1" prompt="Des conseils sur les estimation des recettes se trouvent dans la cellule de droite." sqref="A6" xr:uid="{8CE2CC5B-0BE2-47A5-85D2-A52FF2BD60CA}"/>
    <dataValidation allowBlank="1" showInputMessage="1" showErrorMessage="1" prompt="Des conseils sur l’estimation des coûts des biens vendus se trouvent dans la cellule de droite." sqref="A7" xr:uid="{A8672E21-3882-4764-84C0-886EDBE15E55}"/>
  </dataValidations>
  <pageMargins left="0.7" right="0.7" top="0.75" bottom="0.75" header="0.3" footer="0.3"/>
  <pageSetup paperSize="9" orientation="landscape" horizontalDpi="1200" verticalDpi="1200" r:id="rId1"/>
  <rowBreaks count="1" manualBreakCount="1">
    <brk id="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G38"/>
  <sheetViews>
    <sheetView zoomScaleNormal="100" workbookViewId="0"/>
  </sheetViews>
  <sheetFormatPr baseColWidth="10" defaultColWidth="9.140625" defaultRowHeight="30" customHeight="1" x14ac:dyDescent="0.25"/>
  <cols>
    <col min="1" max="1" width="2.7109375" style="54" customWidth="1"/>
    <col min="2" max="2" width="42.28515625" style="1" customWidth="1"/>
    <col min="3" max="6" width="19.7109375" style="1" customWidth="1"/>
    <col min="7" max="7" width="2.140625" style="1" customWidth="1"/>
    <col min="8" max="16384" width="9.140625" style="1"/>
  </cols>
  <sheetData>
    <row r="1" spans="1:7" s="15" customFormat="1" ht="19.899999999999999" customHeight="1" x14ac:dyDescent="0.25">
      <c r="A1" s="56"/>
      <c r="B1" s="39" t="s">
        <v>15</v>
      </c>
      <c r="C1" s="40"/>
      <c r="D1" s="40"/>
      <c r="E1" s="40"/>
      <c r="F1" s="41"/>
      <c r="G1" s="14"/>
    </row>
    <row r="2" spans="1:7" s="21" customFormat="1" ht="19.899999999999999" customHeight="1" x14ac:dyDescent="0.25">
      <c r="A2" s="49"/>
      <c r="B2" s="16" t="s">
        <v>16</v>
      </c>
      <c r="C2" s="77">
        <f ca="1">TODAY()</f>
        <v>44579</v>
      </c>
      <c r="D2" s="78"/>
      <c r="E2" s="78"/>
      <c r="F2" s="79"/>
      <c r="G2" s="17"/>
    </row>
    <row r="3" spans="1:7" s="5" customFormat="1" ht="9" customHeight="1" x14ac:dyDescent="0.25">
      <c r="A3" s="50"/>
      <c r="B3" s="80"/>
      <c r="C3" s="81"/>
      <c r="D3" s="81"/>
      <c r="E3" s="81"/>
      <c r="F3" s="82"/>
      <c r="G3" s="3"/>
    </row>
    <row r="4" spans="1:7" s="21" customFormat="1" ht="19.899999999999999" customHeight="1" thickBot="1" x14ac:dyDescent="0.3">
      <c r="A4" s="49"/>
      <c r="B4" s="63" t="s">
        <v>17</v>
      </c>
      <c r="C4" s="62" t="s">
        <v>24</v>
      </c>
      <c r="D4" s="60" t="s">
        <v>25</v>
      </c>
      <c r="E4" s="60" t="s">
        <v>26</v>
      </c>
      <c r="F4" s="61" t="s">
        <v>27</v>
      </c>
      <c r="G4" s="17"/>
    </row>
    <row r="5" spans="1:7" s="22" customFormat="1" ht="16.149999999999999" customHeight="1" thickTop="1" x14ac:dyDescent="0.25">
      <c r="A5" s="51"/>
      <c r="B5" s="57" t="s">
        <v>18</v>
      </c>
      <c r="C5" s="58"/>
      <c r="D5" s="83"/>
      <c r="E5" s="83"/>
      <c r="F5" s="84">
        <f>(C5*D5)+IF(E5&gt;0,E5,0)</f>
        <v>0</v>
      </c>
      <c r="G5" s="18"/>
    </row>
    <row r="6" spans="1:7" s="22" customFormat="1" ht="16.149999999999999" customHeight="1" x14ac:dyDescent="0.25">
      <c r="A6" s="51"/>
      <c r="B6" s="33" t="s">
        <v>19</v>
      </c>
      <c r="C6" s="12"/>
      <c r="D6" s="85"/>
      <c r="E6" s="85"/>
      <c r="F6" s="86">
        <f t="shared" ref="F6:F9" si="0">(C6*D6)+IF(E6&gt;0,E6,0)</f>
        <v>0</v>
      </c>
      <c r="G6" s="18"/>
    </row>
    <row r="7" spans="1:7" s="22" customFormat="1" ht="16.149999999999999" customHeight="1" x14ac:dyDescent="0.25">
      <c r="A7" s="51"/>
      <c r="B7" s="33" t="s">
        <v>20</v>
      </c>
      <c r="C7" s="12"/>
      <c r="D7" s="85"/>
      <c r="E7" s="85"/>
      <c r="F7" s="86">
        <f t="shared" si="0"/>
        <v>0</v>
      </c>
      <c r="G7" s="18"/>
    </row>
    <row r="8" spans="1:7" s="22" customFormat="1" ht="16.149999999999999" customHeight="1" x14ac:dyDescent="0.25">
      <c r="A8" s="51"/>
      <c r="B8" s="33" t="s">
        <v>21</v>
      </c>
      <c r="C8" s="12"/>
      <c r="D8" s="85"/>
      <c r="E8" s="85"/>
      <c r="F8" s="86">
        <f t="shared" si="0"/>
        <v>0</v>
      </c>
      <c r="G8" s="18"/>
    </row>
    <row r="9" spans="1:7" s="22" customFormat="1" ht="16.149999999999999" customHeight="1" x14ac:dyDescent="0.25">
      <c r="A9" s="51"/>
      <c r="B9" s="33" t="s">
        <v>22</v>
      </c>
      <c r="C9" s="12"/>
      <c r="D9" s="85"/>
      <c r="E9" s="85"/>
      <c r="F9" s="86">
        <f t="shared" si="0"/>
        <v>0</v>
      </c>
      <c r="G9" s="18"/>
    </row>
    <row r="10" spans="1:7" s="22" customFormat="1" ht="16.149999999999999" customHeight="1" x14ac:dyDescent="0.25">
      <c r="A10" s="51"/>
      <c r="B10" s="37" t="s">
        <v>23</v>
      </c>
      <c r="C10" s="38"/>
      <c r="D10" s="38"/>
      <c r="E10" s="38"/>
      <c r="F10" s="59">
        <f>SUBTOTAL(109,Démarrage[COÛT TOTAL])</f>
        <v>0</v>
      </c>
      <c r="G10" s="18"/>
    </row>
    <row r="11" spans="1:7" s="22" customFormat="1" ht="9" customHeight="1" x14ac:dyDescent="0.25">
      <c r="A11" s="51"/>
      <c r="B11" s="11"/>
      <c r="C11" s="8"/>
      <c r="D11" s="8"/>
      <c r="E11" s="8"/>
      <c r="F11" s="8"/>
      <c r="G11" s="18"/>
    </row>
    <row r="12" spans="1:7" s="22" customFormat="1" ht="30" customHeight="1" x14ac:dyDescent="0.25">
      <c r="A12" s="51"/>
      <c r="B12" s="9"/>
      <c r="C12" s="10"/>
      <c r="D12" s="10"/>
      <c r="E12" s="10"/>
      <c r="F12" s="10"/>
    </row>
    <row r="13" spans="1:7" s="22" customFormat="1" ht="30" customHeight="1" x14ac:dyDescent="0.25">
      <c r="A13" s="51"/>
      <c r="B13" s="10"/>
      <c r="C13" s="10"/>
      <c r="D13" s="10"/>
      <c r="E13" s="10"/>
      <c r="F13" s="10"/>
    </row>
    <row r="14" spans="1:7" s="22" customFormat="1" ht="30" customHeight="1" x14ac:dyDescent="0.25">
      <c r="A14" s="51"/>
      <c r="B14" s="5"/>
      <c r="C14" s="5"/>
      <c r="D14" s="5"/>
      <c r="E14" s="5"/>
      <c r="F14" s="5"/>
    </row>
    <row r="15" spans="1:7" s="22" customFormat="1" ht="30" customHeight="1" x14ac:dyDescent="0.25">
      <c r="A15" s="51"/>
      <c r="B15" s="5"/>
      <c r="C15" s="5"/>
      <c r="D15" s="5"/>
      <c r="E15" s="5"/>
      <c r="F15" s="5"/>
    </row>
    <row r="16" spans="1:7" s="22" customFormat="1" ht="30" customHeight="1" x14ac:dyDescent="0.25">
      <c r="A16" s="51"/>
      <c r="B16" s="5"/>
      <c r="C16" s="5"/>
      <c r="D16" s="5"/>
      <c r="E16" s="5"/>
      <c r="F16" s="5"/>
    </row>
    <row r="17" spans="1:6" s="22" customFormat="1" ht="30" customHeight="1" x14ac:dyDescent="0.25">
      <c r="A17" s="51"/>
      <c r="B17" s="5"/>
      <c r="C17" s="5"/>
      <c r="D17" s="5"/>
      <c r="E17" s="5"/>
      <c r="F17" s="5"/>
    </row>
    <row r="18" spans="1:6" s="22" customFormat="1" ht="30" customHeight="1" x14ac:dyDescent="0.25">
      <c r="A18" s="51"/>
      <c r="B18" s="5"/>
      <c r="C18" s="5"/>
      <c r="D18" s="5"/>
      <c r="E18" s="5"/>
      <c r="F18" s="5"/>
    </row>
    <row r="19" spans="1:6" s="22" customFormat="1" ht="30" customHeight="1" x14ac:dyDescent="0.25">
      <c r="A19" s="51"/>
      <c r="B19" s="5"/>
      <c r="C19" s="5"/>
      <c r="D19" s="5"/>
      <c r="E19" s="5"/>
      <c r="F19" s="5"/>
    </row>
    <row r="20" spans="1:6" s="22" customFormat="1" ht="30" customHeight="1" x14ac:dyDescent="0.25">
      <c r="A20" s="51"/>
      <c r="B20" s="5"/>
      <c r="C20" s="5"/>
      <c r="D20" s="5"/>
      <c r="E20" s="5"/>
      <c r="F20" s="5"/>
    </row>
    <row r="21" spans="1:6" s="22" customFormat="1" ht="30" customHeight="1" x14ac:dyDescent="0.25">
      <c r="A21" s="51"/>
      <c r="B21" s="5"/>
      <c r="C21" s="5"/>
      <c r="D21" s="5"/>
      <c r="E21" s="5"/>
      <c r="F21" s="5"/>
    </row>
    <row r="22" spans="1:6" s="22" customFormat="1" ht="30" customHeight="1" x14ac:dyDescent="0.25">
      <c r="A22" s="51"/>
      <c r="B22" s="1"/>
      <c r="C22" s="1"/>
      <c r="D22" s="1"/>
      <c r="E22" s="1"/>
      <c r="F22" s="1"/>
    </row>
    <row r="23" spans="1:6" s="22" customFormat="1" ht="30" customHeight="1" x14ac:dyDescent="0.25">
      <c r="A23" s="51"/>
      <c r="B23" s="1"/>
      <c r="C23" s="1"/>
      <c r="D23" s="1"/>
      <c r="E23" s="1"/>
      <c r="F23" s="1"/>
    </row>
    <row r="24" spans="1:6" s="22" customFormat="1" ht="30" customHeight="1" x14ac:dyDescent="0.25">
      <c r="A24" s="51"/>
      <c r="B24" s="1"/>
      <c r="C24" s="1"/>
      <c r="D24" s="1"/>
      <c r="E24" s="1"/>
      <c r="F24" s="1"/>
    </row>
    <row r="25" spans="1:6" s="22" customFormat="1" ht="30" customHeight="1" x14ac:dyDescent="0.25">
      <c r="A25" s="51"/>
      <c r="B25" s="1"/>
      <c r="C25" s="1"/>
      <c r="D25" s="1"/>
      <c r="E25" s="1"/>
      <c r="F25" s="1"/>
    </row>
    <row r="26" spans="1:6" s="22" customFormat="1" ht="30" customHeight="1" x14ac:dyDescent="0.25">
      <c r="A26" s="51"/>
      <c r="B26" s="1"/>
      <c r="C26" s="1"/>
      <c r="D26" s="1"/>
      <c r="E26" s="1"/>
      <c r="F26" s="1"/>
    </row>
    <row r="27" spans="1:6" s="22" customFormat="1" ht="30" customHeight="1" x14ac:dyDescent="0.25">
      <c r="A27" s="51"/>
      <c r="B27" s="1"/>
      <c r="C27" s="1"/>
      <c r="D27" s="1"/>
      <c r="E27" s="1"/>
      <c r="F27" s="1"/>
    </row>
    <row r="28" spans="1:6" s="10" customFormat="1" ht="30" customHeight="1" x14ac:dyDescent="0.25">
      <c r="A28" s="53"/>
      <c r="B28" s="1"/>
      <c r="C28" s="1"/>
      <c r="D28" s="1"/>
      <c r="E28" s="1"/>
      <c r="F28" s="1"/>
    </row>
    <row r="29" spans="1:6" s="10" customFormat="1" ht="30" customHeight="1" x14ac:dyDescent="0.25">
      <c r="A29" s="53"/>
      <c r="B29" s="1"/>
      <c r="C29" s="1"/>
      <c r="D29" s="1"/>
      <c r="E29" s="1"/>
      <c r="F29" s="1"/>
    </row>
    <row r="30" spans="1:6" s="10" customFormat="1" ht="30" customHeight="1" x14ac:dyDescent="0.25">
      <c r="A30" s="53"/>
      <c r="B30" s="1"/>
      <c r="C30" s="1"/>
      <c r="D30" s="1"/>
      <c r="E30" s="1"/>
      <c r="F30" s="1"/>
    </row>
    <row r="31" spans="1:6" s="5" customFormat="1" ht="30" customHeight="1" x14ac:dyDescent="0.25">
      <c r="A31" s="50"/>
      <c r="B31" s="1"/>
      <c r="C31" s="1"/>
      <c r="D31" s="1"/>
      <c r="E31" s="1"/>
      <c r="F31" s="1"/>
    </row>
    <row r="32" spans="1:6" s="5" customFormat="1" ht="30" customHeight="1" x14ac:dyDescent="0.25">
      <c r="A32" s="50"/>
      <c r="B32" s="1"/>
      <c r="C32" s="1"/>
      <c r="D32" s="1"/>
      <c r="E32" s="1"/>
      <c r="F32" s="1"/>
    </row>
    <row r="33" spans="1:6" s="5" customFormat="1" ht="30" customHeight="1" x14ac:dyDescent="0.25">
      <c r="A33" s="50"/>
      <c r="B33" s="1"/>
      <c r="C33" s="1"/>
      <c r="D33" s="1"/>
      <c r="E33" s="1"/>
      <c r="F33" s="1"/>
    </row>
    <row r="34" spans="1:6" s="5" customFormat="1" ht="30" customHeight="1" x14ac:dyDescent="0.25">
      <c r="A34" s="50"/>
      <c r="B34" s="1"/>
      <c r="C34" s="1"/>
      <c r="D34" s="1"/>
      <c r="E34" s="1"/>
      <c r="F34" s="1"/>
    </row>
    <row r="35" spans="1:6" s="5" customFormat="1" ht="30" customHeight="1" x14ac:dyDescent="0.25">
      <c r="A35" s="50"/>
      <c r="B35" s="1"/>
      <c r="C35" s="1"/>
      <c r="D35" s="1"/>
      <c r="E35" s="1"/>
      <c r="F35" s="1"/>
    </row>
    <row r="36" spans="1:6" s="5" customFormat="1" ht="30" customHeight="1" x14ac:dyDescent="0.25">
      <c r="A36" s="50"/>
      <c r="B36" s="1"/>
      <c r="C36" s="1"/>
      <c r="D36" s="1"/>
      <c r="E36" s="1"/>
      <c r="F36" s="1"/>
    </row>
    <row r="37" spans="1:6" s="5" customFormat="1" ht="30" customHeight="1" x14ac:dyDescent="0.25">
      <c r="A37" s="50"/>
      <c r="B37" s="1"/>
      <c r="C37" s="1"/>
      <c r="D37" s="1"/>
      <c r="E37" s="1"/>
      <c r="F37" s="1"/>
    </row>
    <row r="38" spans="1:6" s="5" customFormat="1" ht="30" customHeight="1" x14ac:dyDescent="0.25">
      <c r="A38" s="50"/>
      <c r="B38" s="1"/>
      <c r="C38" s="1"/>
      <c r="D38" s="1"/>
      <c r="E38" s="1"/>
      <c r="F38" s="1"/>
    </row>
  </sheetData>
  <mergeCells count="1">
    <mergeCell ref="C2:F2"/>
  </mergeCells>
  <dataValidations count="3">
    <dataValidation allowBlank="1" showInputMessage="1" showErrorMessage="1" prompt="Le nom de l’entreprise se trouve dans la cellule de droite et la date dans la cellule C2. L’instruction suivante se trouve dans la cellule A4." sqref="A2" xr:uid="{9FF63E8A-CE42-41E4-9744-6463A2F2DF08}"/>
    <dataValidation allowBlank="1" showInputMessage="1" showErrorMessage="1" prompt="Pour calculer le budget de démarrage estimé, entrez les détails du tableau de démarrage en commençant par la cellule de droite." sqref="A4" xr:uid="{68F862F5-6B95-4EB9-9EE1-652ECB095ED1}"/>
    <dataValidation allowBlank="1" showInputMessage="1" showErrorMessage="1" prompt="Feuille de calcul avec modèle pour calculer coûts de démarrage et budget de démarrage estimé. Titre dans cellule de droite. Autres instructions utiles sur utilisation de cette feuille de calcul dans cellules de cette colonne. Flèche bas pour commencer." sqref="A1" xr:uid="{CC0AF84F-F311-45BE-BEFF-C17EAD744360}"/>
  </dataValidations>
  <pageMargins left="0.7" right="0.7" top="0.75" bottom="0.75" header="0.3" footer="0.3"/>
  <pageSetup paperSize="9" orientation="landscape" horizontalDpi="1200" verticalDpi="1200" r:id="rId1"/>
  <ignoredErrors>
    <ignoredError sqref="F5:F9" emptyCellReference="1"/>
  </ignoredErrors>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8"/>
  <sheetViews>
    <sheetView zoomScaleNormal="100" workbookViewId="0"/>
  </sheetViews>
  <sheetFormatPr baseColWidth="10" defaultColWidth="9.140625" defaultRowHeight="30" customHeight="1" x14ac:dyDescent="0.25"/>
  <cols>
    <col min="1" max="1" width="2.7109375" style="54" customWidth="1"/>
    <col min="2" max="2" width="42.28515625" style="1" customWidth="1"/>
    <col min="3" max="6" width="19.7109375" style="1" customWidth="1"/>
    <col min="7" max="7" width="2.140625" style="1" customWidth="1"/>
    <col min="8" max="190" width="8.85546875" style="1" customWidth="1"/>
    <col min="191" max="16384" width="9.140625" style="1"/>
  </cols>
  <sheetData>
    <row r="1" spans="1:7" s="20" customFormat="1" ht="19.899999999999999" customHeight="1" x14ac:dyDescent="0.25">
      <c r="A1" s="49"/>
      <c r="B1" s="39" t="s">
        <v>15</v>
      </c>
      <c r="C1" s="40"/>
      <c r="D1" s="40"/>
      <c r="E1" s="40"/>
      <c r="F1" s="41"/>
      <c r="G1" s="19"/>
    </row>
    <row r="2" spans="1:7" s="21" customFormat="1" ht="19.899999999999999" customHeight="1" x14ac:dyDescent="0.25">
      <c r="A2" s="49"/>
      <c r="B2" s="16" t="str">
        <f>'Modèle de coûts de démarrage'!B2</f>
        <v>Votre café</v>
      </c>
      <c r="C2" s="77">
        <f ca="1">TODAY()</f>
        <v>44579</v>
      </c>
      <c r="D2" s="78"/>
      <c r="E2" s="78"/>
      <c r="F2" s="79"/>
      <c r="G2" s="17"/>
    </row>
    <row r="3" spans="1:7" s="5" customFormat="1" ht="9" customHeight="1" x14ac:dyDescent="0.25">
      <c r="A3" s="50"/>
      <c r="B3" s="87"/>
      <c r="C3" s="88"/>
      <c r="D3" s="88"/>
      <c r="E3" s="88"/>
      <c r="F3" s="89"/>
      <c r="G3" s="3"/>
    </row>
    <row r="4" spans="1:7" s="21" customFormat="1" ht="19.899999999999999" customHeight="1" thickBot="1" x14ac:dyDescent="0.3">
      <c r="A4" s="49"/>
      <c r="B4" s="64" t="s">
        <v>17</v>
      </c>
      <c r="C4" s="65" t="s">
        <v>24</v>
      </c>
      <c r="D4" s="65" t="s">
        <v>25</v>
      </c>
      <c r="E4" s="65" t="s">
        <v>26</v>
      </c>
      <c r="F4" s="66" t="s">
        <v>27</v>
      </c>
      <c r="G4" s="17"/>
    </row>
    <row r="5" spans="1:7" s="5" customFormat="1" ht="16.350000000000001" customHeight="1" thickTop="1" x14ac:dyDescent="0.25">
      <c r="A5" s="50"/>
      <c r="B5" s="57" t="s">
        <v>18</v>
      </c>
      <c r="C5" s="58">
        <v>3</v>
      </c>
      <c r="D5" s="83">
        <v>300</v>
      </c>
      <c r="E5" s="83">
        <v>2000</v>
      </c>
      <c r="F5" s="84">
        <f>(C5*D5)+IF(E5&gt;0,E5,0)</f>
        <v>2900</v>
      </c>
      <c r="G5" s="3"/>
    </row>
    <row r="6" spans="1:7" s="22" customFormat="1" ht="16.149999999999999" customHeight="1" x14ac:dyDescent="0.25">
      <c r="A6" s="51"/>
      <c r="B6" s="33" t="s">
        <v>19</v>
      </c>
      <c r="C6" s="12">
        <v>4</v>
      </c>
      <c r="D6" s="85">
        <v>3500</v>
      </c>
      <c r="E6" s="85">
        <v>2</v>
      </c>
      <c r="F6" s="86">
        <f t="shared" ref="F6:F9" si="0">(C6*D6)+IF(E6&gt;0,E6,0)</f>
        <v>14002</v>
      </c>
      <c r="G6" s="18"/>
    </row>
    <row r="7" spans="1:7" s="22" customFormat="1" ht="16.149999999999999" customHeight="1" x14ac:dyDescent="0.25">
      <c r="A7" s="51"/>
      <c r="B7" s="33" t="s">
        <v>20</v>
      </c>
      <c r="C7" s="12">
        <v>4</v>
      </c>
      <c r="D7" s="85">
        <v>500</v>
      </c>
      <c r="E7" s="85">
        <v>2000</v>
      </c>
      <c r="F7" s="86">
        <f t="shared" si="0"/>
        <v>4000</v>
      </c>
      <c r="G7" s="18"/>
    </row>
    <row r="8" spans="1:7" s="22" customFormat="1" ht="16.149999999999999" customHeight="1" x14ac:dyDescent="0.25">
      <c r="A8" s="51"/>
      <c r="B8" s="33" t="s">
        <v>21</v>
      </c>
      <c r="C8" s="12">
        <v>4</v>
      </c>
      <c r="D8" s="85">
        <v>750</v>
      </c>
      <c r="E8" s="85">
        <v>3000</v>
      </c>
      <c r="F8" s="86">
        <f t="shared" si="0"/>
        <v>6000</v>
      </c>
      <c r="G8" s="18"/>
    </row>
    <row r="9" spans="1:7" s="22" customFormat="1" ht="16.149999999999999" customHeight="1" x14ac:dyDescent="0.25">
      <c r="A9" s="51"/>
      <c r="B9" s="33" t="s">
        <v>22</v>
      </c>
      <c r="C9" s="12">
        <v>1</v>
      </c>
      <c r="D9" s="85">
        <v>25</v>
      </c>
      <c r="E9" s="85">
        <v>25</v>
      </c>
      <c r="F9" s="86">
        <f t="shared" si="0"/>
        <v>50</v>
      </c>
      <c r="G9" s="18"/>
    </row>
    <row r="10" spans="1:7" s="22" customFormat="1" ht="16.149999999999999" customHeight="1" x14ac:dyDescent="0.25">
      <c r="A10" s="51"/>
      <c r="B10" s="37" t="s">
        <v>23</v>
      </c>
      <c r="C10" s="38"/>
      <c r="D10" s="38"/>
      <c r="E10" s="38"/>
      <c r="F10" s="90">
        <f>SUM(F6:F9)</f>
        <v>24052</v>
      </c>
      <c r="G10" s="18"/>
    </row>
    <row r="11" spans="1:7" s="22" customFormat="1" ht="9" customHeight="1" x14ac:dyDescent="0.25">
      <c r="A11" s="51"/>
      <c r="B11" s="11"/>
      <c r="C11" s="8"/>
      <c r="D11" s="8"/>
      <c r="E11" s="8"/>
      <c r="F11" s="8"/>
      <c r="G11" s="18"/>
    </row>
    <row r="12" spans="1:7" s="22" customFormat="1" ht="30" customHeight="1" x14ac:dyDescent="0.25">
      <c r="A12" s="51"/>
      <c r="B12" s="10"/>
      <c r="C12" s="10"/>
      <c r="D12" s="10"/>
      <c r="E12" s="10"/>
      <c r="F12" s="10"/>
    </row>
    <row r="13" spans="1:7" s="22" customFormat="1" ht="30" customHeight="1" x14ac:dyDescent="0.25">
      <c r="A13" s="51"/>
      <c r="B13" s="5"/>
      <c r="C13" s="5"/>
      <c r="D13" s="5"/>
      <c r="E13" s="5"/>
      <c r="F13" s="5"/>
    </row>
    <row r="14" spans="1:7" s="22" customFormat="1" ht="30" customHeight="1" x14ac:dyDescent="0.25">
      <c r="A14" s="51"/>
      <c r="B14" s="5"/>
      <c r="C14" s="5"/>
      <c r="D14" s="5"/>
      <c r="E14" s="5"/>
      <c r="F14" s="5"/>
    </row>
    <row r="15" spans="1:7" s="22" customFormat="1" ht="30" customHeight="1" x14ac:dyDescent="0.25">
      <c r="A15" s="51"/>
      <c r="B15" s="5"/>
      <c r="C15" s="5"/>
      <c r="D15" s="5"/>
      <c r="E15" s="5"/>
      <c r="F15" s="5"/>
    </row>
    <row r="16" spans="1:7" s="22" customFormat="1" ht="30" customHeight="1" x14ac:dyDescent="0.25">
      <c r="A16" s="51"/>
      <c r="B16" s="5"/>
      <c r="C16" s="5"/>
      <c r="D16" s="5"/>
      <c r="E16" s="5"/>
      <c r="F16" s="5"/>
    </row>
    <row r="17" spans="1:6" s="22" customFormat="1" ht="30" customHeight="1" x14ac:dyDescent="0.25">
      <c r="A17" s="51"/>
      <c r="B17" s="5"/>
      <c r="C17" s="5"/>
      <c r="D17" s="5"/>
      <c r="E17" s="5"/>
      <c r="F17" s="5"/>
    </row>
    <row r="18" spans="1:6" s="22" customFormat="1" ht="30" customHeight="1" x14ac:dyDescent="0.25">
      <c r="A18" s="51"/>
      <c r="B18" s="5"/>
      <c r="C18" s="5"/>
      <c r="D18" s="5"/>
      <c r="E18" s="5"/>
      <c r="F18" s="5"/>
    </row>
    <row r="19" spans="1:6" s="22" customFormat="1" ht="30" customHeight="1" x14ac:dyDescent="0.25">
      <c r="A19" s="51"/>
      <c r="B19" s="5"/>
      <c r="C19" s="5"/>
      <c r="D19" s="5"/>
      <c r="E19" s="5"/>
      <c r="F19" s="5"/>
    </row>
    <row r="20" spans="1:6" s="22" customFormat="1" ht="30" customHeight="1" x14ac:dyDescent="0.25">
      <c r="A20" s="51"/>
      <c r="B20" s="5"/>
      <c r="C20" s="5"/>
      <c r="D20" s="5"/>
      <c r="E20" s="5"/>
      <c r="F20" s="5"/>
    </row>
    <row r="21" spans="1:6" s="22" customFormat="1" ht="30" customHeight="1" x14ac:dyDescent="0.25">
      <c r="A21" s="51"/>
      <c r="B21" s="1"/>
      <c r="C21" s="1"/>
      <c r="D21" s="1"/>
      <c r="E21" s="1"/>
      <c r="F21" s="1"/>
    </row>
    <row r="22" spans="1:6" s="22" customFormat="1" ht="30" customHeight="1" x14ac:dyDescent="0.25">
      <c r="A22" s="51"/>
      <c r="B22" s="1"/>
      <c r="C22" s="1"/>
      <c r="D22" s="1"/>
      <c r="E22" s="1"/>
      <c r="F22" s="1"/>
    </row>
    <row r="23" spans="1:6" s="22" customFormat="1" ht="30" customHeight="1" x14ac:dyDescent="0.25">
      <c r="A23" s="51"/>
      <c r="B23" s="1"/>
      <c r="C23" s="1"/>
      <c r="D23" s="1"/>
      <c r="E23" s="1"/>
      <c r="F23" s="1"/>
    </row>
    <row r="24" spans="1:6" s="22" customFormat="1" ht="30" customHeight="1" x14ac:dyDescent="0.25">
      <c r="A24" s="51"/>
      <c r="B24" s="1"/>
      <c r="C24" s="1"/>
      <c r="D24" s="1"/>
      <c r="E24" s="1"/>
      <c r="F24" s="1"/>
    </row>
    <row r="25" spans="1:6" s="22" customFormat="1" ht="30" customHeight="1" x14ac:dyDescent="0.25">
      <c r="A25" s="51"/>
      <c r="B25" s="1"/>
      <c r="C25" s="1"/>
      <c r="D25" s="1"/>
      <c r="E25" s="1"/>
      <c r="F25" s="1"/>
    </row>
    <row r="26" spans="1:6" s="22" customFormat="1" ht="30" customHeight="1" x14ac:dyDescent="0.25">
      <c r="A26" s="51"/>
      <c r="B26" s="1"/>
      <c r="C26" s="1"/>
      <c r="D26" s="1"/>
      <c r="E26" s="1"/>
      <c r="F26" s="1"/>
    </row>
    <row r="27" spans="1:6" s="22" customFormat="1" ht="30" customHeight="1" x14ac:dyDescent="0.25">
      <c r="A27" s="51"/>
      <c r="B27" s="1"/>
      <c r="C27" s="1"/>
      <c r="D27" s="1"/>
      <c r="E27" s="1"/>
      <c r="F27" s="1"/>
    </row>
    <row r="28" spans="1:6" s="10" customFormat="1" ht="30" customHeight="1" x14ac:dyDescent="0.25">
      <c r="A28" s="53"/>
      <c r="B28" s="1"/>
      <c r="C28" s="1"/>
      <c r="D28" s="1"/>
      <c r="E28" s="1"/>
      <c r="F28" s="1"/>
    </row>
    <row r="29" spans="1:6" s="10" customFormat="1" ht="30" customHeight="1" x14ac:dyDescent="0.25">
      <c r="A29" s="53"/>
      <c r="B29" s="1"/>
      <c r="C29" s="1"/>
      <c r="D29" s="1"/>
      <c r="E29" s="1"/>
      <c r="F29" s="1"/>
    </row>
    <row r="30" spans="1:6" s="10" customFormat="1" ht="30" customHeight="1" x14ac:dyDescent="0.25">
      <c r="A30" s="53"/>
      <c r="B30" s="1"/>
      <c r="C30" s="1"/>
      <c r="D30" s="1"/>
      <c r="E30" s="1"/>
      <c r="F30" s="1"/>
    </row>
    <row r="31" spans="1:6" s="5" customFormat="1" ht="30" customHeight="1" x14ac:dyDescent="0.25">
      <c r="A31" s="50"/>
      <c r="B31" s="1"/>
      <c r="C31" s="1"/>
      <c r="D31" s="1"/>
      <c r="E31" s="1"/>
      <c r="F31" s="1"/>
    </row>
    <row r="32" spans="1:6" s="5" customFormat="1" ht="30" customHeight="1" x14ac:dyDescent="0.25">
      <c r="A32" s="50"/>
      <c r="B32" s="1"/>
      <c r="C32" s="1"/>
      <c r="D32" s="1"/>
      <c r="E32" s="1"/>
      <c r="F32" s="1"/>
    </row>
    <row r="33" spans="1:6" s="5" customFormat="1" ht="30" customHeight="1" x14ac:dyDescent="0.25">
      <c r="A33" s="50"/>
      <c r="B33" s="1"/>
      <c r="C33" s="1"/>
      <c r="D33" s="1"/>
      <c r="E33" s="1"/>
      <c r="F33" s="1"/>
    </row>
    <row r="34" spans="1:6" s="5" customFormat="1" ht="30" customHeight="1" x14ac:dyDescent="0.25">
      <c r="A34" s="50"/>
      <c r="B34" s="1"/>
      <c r="C34" s="1"/>
      <c r="D34" s="1"/>
      <c r="E34" s="1"/>
      <c r="F34" s="1"/>
    </row>
    <row r="35" spans="1:6" s="5" customFormat="1" ht="30" customHeight="1" x14ac:dyDescent="0.25">
      <c r="A35" s="50"/>
      <c r="B35" s="1"/>
      <c r="C35" s="1"/>
      <c r="D35" s="1"/>
      <c r="E35" s="1"/>
      <c r="F35" s="1"/>
    </row>
    <row r="36" spans="1:6" s="5" customFormat="1" ht="30" customHeight="1" x14ac:dyDescent="0.25">
      <c r="A36" s="50"/>
      <c r="B36" s="1"/>
      <c r="C36" s="1"/>
      <c r="D36" s="1"/>
      <c r="E36" s="1"/>
      <c r="F36" s="1"/>
    </row>
    <row r="37" spans="1:6" s="5" customFormat="1" ht="30" customHeight="1" x14ac:dyDescent="0.25">
      <c r="A37" s="50"/>
      <c r="B37" s="1"/>
      <c r="C37" s="1"/>
      <c r="D37" s="1"/>
      <c r="E37" s="1"/>
      <c r="F37" s="1"/>
    </row>
    <row r="38" spans="1:6" s="5" customFormat="1" ht="30" customHeight="1" x14ac:dyDescent="0.25">
      <c r="A38" s="50"/>
      <c r="B38" s="1"/>
      <c r="C38" s="1"/>
      <c r="D38" s="1"/>
      <c r="E38" s="1"/>
      <c r="F38" s="1"/>
    </row>
  </sheetData>
  <mergeCells count="1">
    <mergeCell ref="C2:F2"/>
  </mergeCells>
  <dataValidations count="3">
    <dataValidation allowBlank="1" showInputMessage="1" showErrorMessage="1" prompt="Feuille de calcul avec exemples de données de feuille de calcul précédente dans le modèle. Titre dans la cellule de droite. Autres instructions utiles sur l’utilisation de cette feuille de calcul dans cellules de cette colonne. Flèche bas pour commencer." sqref="A1" xr:uid="{A8662416-2AD7-405B-B4DC-7056F418286F}"/>
    <dataValidation allowBlank="1" showInputMessage="1" showErrorMessage="1" prompt="Le nom de l’entreprise se trouve dans la cellule de droite et la date dans la cellule C2. L’instruction suivante se trouve dans la cellule A4." sqref="A2" xr:uid="{294F0A0B-E617-4AAE-BD26-E0829C5296D4}"/>
    <dataValidation allowBlank="1" showInputMessage="1" showErrorMessage="1" prompt="Les éléments de coût, les mois, le coût par mois et le coût unique sont dans le tableau Démarrer commençant dans la cellule de droite. Le coût total et le budget de démarrage estimé sont des calculated._x000a_ automatiques" sqref="A4" xr:uid="{2D4EE825-FDDF-44ED-BA2E-FC8BD947D2AC}"/>
  </dataValidations>
  <pageMargins left="0.7" right="0.7" top="0.75" bottom="0.75" header="0.3" footer="0.3"/>
  <pageSetup paperSize="9" orientation="landscape" horizontalDpi="1200" verticalDpi="1200"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P42"/>
  <sheetViews>
    <sheetView zoomScaleNormal="100" workbookViewId="0"/>
  </sheetViews>
  <sheetFormatPr baseColWidth="10" defaultColWidth="9.140625" defaultRowHeight="30" customHeight="1" x14ac:dyDescent="0.25"/>
  <cols>
    <col min="1" max="1" width="2.7109375" style="54" customWidth="1"/>
    <col min="2" max="2" width="42.28515625" style="1" customWidth="1"/>
    <col min="3" max="15" width="14.7109375" style="1" customWidth="1"/>
    <col min="16" max="16" width="2.140625" style="1" customWidth="1"/>
    <col min="17" max="16384" width="9.140625" style="1"/>
  </cols>
  <sheetData>
    <row r="1" spans="1:16" s="20" customFormat="1" ht="19.899999999999999" customHeight="1" x14ac:dyDescent="0.25">
      <c r="A1" s="49"/>
      <c r="B1" s="42" t="s">
        <v>15</v>
      </c>
      <c r="C1" s="43"/>
      <c r="D1" s="43"/>
      <c r="E1" s="43"/>
      <c r="F1" s="43"/>
      <c r="G1" s="43"/>
      <c r="H1" s="43"/>
      <c r="I1" s="43"/>
      <c r="J1" s="43"/>
      <c r="K1" s="43"/>
      <c r="L1" s="43"/>
      <c r="M1" s="43"/>
      <c r="N1" s="43"/>
      <c r="O1" s="44"/>
      <c r="P1" s="19"/>
    </row>
    <row r="2" spans="1:16" s="21" customFormat="1" ht="19.899999999999999" customHeight="1" x14ac:dyDescent="0.25">
      <c r="A2" s="49"/>
      <c r="B2" s="23" t="str">
        <f>'Modèle de coûts de démarrage'!B2</f>
        <v>Votre café</v>
      </c>
      <c r="C2" s="91">
        <f ca="1">TODAY()</f>
        <v>44579</v>
      </c>
      <c r="D2" s="92"/>
      <c r="E2" s="92"/>
      <c r="F2" s="92"/>
      <c r="G2" s="92"/>
      <c r="H2" s="92"/>
      <c r="I2" s="92"/>
      <c r="J2" s="92"/>
      <c r="K2" s="92"/>
      <c r="L2" s="92"/>
      <c r="M2" s="92"/>
      <c r="N2" s="92"/>
      <c r="O2" s="93"/>
      <c r="P2" s="17"/>
    </row>
    <row r="3" spans="1:16" s="5" customFormat="1" ht="9" customHeight="1" x14ac:dyDescent="0.25">
      <c r="A3" s="50"/>
      <c r="B3" s="94"/>
      <c r="C3" s="95"/>
      <c r="D3" s="95"/>
      <c r="E3" s="95"/>
      <c r="F3" s="95"/>
      <c r="G3" s="95"/>
      <c r="H3" s="95"/>
      <c r="I3" s="95"/>
      <c r="J3" s="95"/>
      <c r="K3" s="95"/>
      <c r="L3" s="95"/>
      <c r="M3" s="95"/>
      <c r="N3" s="95"/>
      <c r="O3" s="96"/>
      <c r="P3" s="3"/>
    </row>
    <row r="4" spans="1:16" s="21" customFormat="1" ht="19.899999999999999" customHeight="1" thickBot="1" x14ac:dyDescent="0.3">
      <c r="A4" s="49"/>
      <c r="B4" s="64" t="s">
        <v>28</v>
      </c>
      <c r="C4" s="68" t="s">
        <v>51</v>
      </c>
      <c r="D4" s="68" t="s">
        <v>52</v>
      </c>
      <c r="E4" s="68" t="s">
        <v>46</v>
      </c>
      <c r="F4" s="68" t="s">
        <v>53</v>
      </c>
      <c r="G4" s="68" t="s">
        <v>47</v>
      </c>
      <c r="H4" s="68" t="s">
        <v>48</v>
      </c>
      <c r="I4" s="68" t="s">
        <v>54</v>
      </c>
      <c r="J4" s="68" t="s">
        <v>49</v>
      </c>
      <c r="K4" s="68" t="s">
        <v>55</v>
      </c>
      <c r="L4" s="68" t="s">
        <v>56</v>
      </c>
      <c r="M4" s="68" t="s">
        <v>57</v>
      </c>
      <c r="N4" s="68" t="s">
        <v>58</v>
      </c>
      <c r="O4" s="69" t="s">
        <v>50</v>
      </c>
      <c r="P4" s="17"/>
    </row>
    <row r="5" spans="1:16" s="5" customFormat="1" ht="16.350000000000001" customHeight="1" thickTop="1" x14ac:dyDescent="0.25">
      <c r="A5" s="50"/>
      <c r="B5" s="67" t="s">
        <v>29</v>
      </c>
      <c r="C5" s="100">
        <v>0</v>
      </c>
      <c r="D5" s="100">
        <v>0</v>
      </c>
      <c r="E5" s="100">
        <v>0</v>
      </c>
      <c r="F5" s="100">
        <v>0</v>
      </c>
      <c r="G5" s="100">
        <v>0</v>
      </c>
      <c r="H5" s="100">
        <v>0</v>
      </c>
      <c r="I5" s="100">
        <v>0</v>
      </c>
      <c r="J5" s="100">
        <v>0</v>
      </c>
      <c r="K5" s="100">
        <v>0</v>
      </c>
      <c r="L5" s="100">
        <v>0</v>
      </c>
      <c r="M5" s="100">
        <v>0</v>
      </c>
      <c r="N5" s="100">
        <v>0</v>
      </c>
      <c r="O5" s="101">
        <f>SUM(C5:N5)</f>
        <v>0</v>
      </c>
      <c r="P5" s="3"/>
    </row>
    <row r="6" spans="1:16" s="22" customFormat="1" ht="16.149999999999999" customHeight="1" x14ac:dyDescent="0.25">
      <c r="A6" s="51"/>
      <c r="B6" s="35" t="s">
        <v>30</v>
      </c>
      <c r="C6" s="102">
        <v>0</v>
      </c>
      <c r="D6" s="102">
        <v>0</v>
      </c>
      <c r="E6" s="102">
        <v>0</v>
      </c>
      <c r="F6" s="102">
        <v>0</v>
      </c>
      <c r="G6" s="102">
        <v>0</v>
      </c>
      <c r="H6" s="102">
        <v>0</v>
      </c>
      <c r="I6" s="102">
        <v>0</v>
      </c>
      <c r="J6" s="102">
        <v>0</v>
      </c>
      <c r="K6" s="102">
        <v>0</v>
      </c>
      <c r="L6" s="102">
        <v>0</v>
      </c>
      <c r="M6" s="102">
        <v>0</v>
      </c>
      <c r="N6" s="102">
        <v>0</v>
      </c>
      <c r="O6" s="103">
        <f t="shared" ref="O6:O11" si="0">SUM(C6:N6)</f>
        <v>0</v>
      </c>
      <c r="P6" s="18"/>
    </row>
    <row r="7" spans="1:16" s="22" customFormat="1" ht="16.149999999999999" customHeight="1" x14ac:dyDescent="0.25">
      <c r="A7" s="51"/>
      <c r="B7" s="35" t="s">
        <v>31</v>
      </c>
      <c r="C7" s="102">
        <v>0</v>
      </c>
      <c r="D7" s="102">
        <v>0</v>
      </c>
      <c r="E7" s="102">
        <v>0</v>
      </c>
      <c r="F7" s="102">
        <v>0</v>
      </c>
      <c r="G7" s="102">
        <v>0</v>
      </c>
      <c r="H7" s="102">
        <v>0</v>
      </c>
      <c r="I7" s="102">
        <v>0</v>
      </c>
      <c r="J7" s="102">
        <v>0</v>
      </c>
      <c r="K7" s="102">
        <v>0</v>
      </c>
      <c r="L7" s="102">
        <v>0</v>
      </c>
      <c r="M7" s="102">
        <v>0</v>
      </c>
      <c r="N7" s="102">
        <v>0</v>
      </c>
      <c r="O7" s="103">
        <f t="shared" si="0"/>
        <v>0</v>
      </c>
      <c r="P7" s="18"/>
    </row>
    <row r="8" spans="1:16" s="22" customFormat="1" ht="16.149999999999999" customHeight="1" x14ac:dyDescent="0.25">
      <c r="A8" s="51"/>
      <c r="B8" s="35" t="s">
        <v>32</v>
      </c>
      <c r="C8" s="102">
        <v>0</v>
      </c>
      <c r="D8" s="102">
        <v>0</v>
      </c>
      <c r="E8" s="102">
        <v>0</v>
      </c>
      <c r="F8" s="102">
        <v>0</v>
      </c>
      <c r="G8" s="102">
        <v>0</v>
      </c>
      <c r="H8" s="102">
        <v>0</v>
      </c>
      <c r="I8" s="102">
        <v>0</v>
      </c>
      <c r="J8" s="102">
        <v>0</v>
      </c>
      <c r="K8" s="102">
        <v>0</v>
      </c>
      <c r="L8" s="102">
        <v>0</v>
      </c>
      <c r="M8" s="102">
        <v>0</v>
      </c>
      <c r="N8" s="102">
        <v>0</v>
      </c>
      <c r="O8" s="103">
        <f t="shared" si="0"/>
        <v>0</v>
      </c>
      <c r="P8" s="18"/>
    </row>
    <row r="9" spans="1:16" s="22" customFormat="1" ht="16.149999999999999" customHeight="1" x14ac:dyDescent="0.25">
      <c r="A9" s="51"/>
      <c r="B9" s="34" t="s">
        <v>33</v>
      </c>
      <c r="C9" s="104">
        <f>SUBTOTAL(109,ExempleRecette[JANV])</f>
        <v>0</v>
      </c>
      <c r="D9" s="104">
        <f>SUBTOTAL(109,ExempleRecette[FÉVR])</f>
        <v>0</v>
      </c>
      <c r="E9" s="104">
        <f>SUBTOTAL(109,ExempleRecette[MARS])</f>
        <v>0</v>
      </c>
      <c r="F9" s="104">
        <f>SUBTOTAL(109,ExempleRecette[AVR])</f>
        <v>0</v>
      </c>
      <c r="G9" s="104">
        <f>SUBTOTAL(109,ExempleRecette[MAI])</f>
        <v>0</v>
      </c>
      <c r="H9" s="104">
        <f>SUBTOTAL(109,ExempleRecette[JUIN])</f>
        <v>0</v>
      </c>
      <c r="I9" s="104">
        <f>SUBTOTAL(109,ExempleRecette[JUIL])</f>
        <v>0</v>
      </c>
      <c r="J9" s="104">
        <f>SUBTOTAL(109,ExempleRecette[AOÛT])</f>
        <v>0</v>
      </c>
      <c r="K9" s="104">
        <f>SUBTOTAL(109,ExempleRecette[SEPT])</f>
        <v>0</v>
      </c>
      <c r="L9" s="104">
        <f>SUBTOTAL(109,ExempleRecette[OCT])</f>
        <v>0</v>
      </c>
      <c r="M9" s="104">
        <f>SUBTOTAL(109,ExempleRecette[NOV])</f>
        <v>0</v>
      </c>
      <c r="N9" s="104">
        <f>SUBTOTAL(109,ExempleRecette[DÉC])</f>
        <v>0</v>
      </c>
      <c r="O9" s="105">
        <f>SUM(ExempleRecette[[#Totals],[JANV]:[DÉC]])</f>
        <v>0</v>
      </c>
      <c r="P9" s="18"/>
    </row>
    <row r="10" spans="1:16" s="31" customFormat="1" ht="16.149999999999999" customHeight="1" x14ac:dyDescent="0.25">
      <c r="A10" s="52"/>
      <c r="B10" s="55" t="s">
        <v>34</v>
      </c>
      <c r="C10" s="106">
        <f>C5*0.4</f>
        <v>0</v>
      </c>
      <c r="D10" s="106">
        <f>D5*0.4</f>
        <v>0</v>
      </c>
      <c r="E10" s="106">
        <f>E5*0.4</f>
        <v>0</v>
      </c>
      <c r="F10" s="106">
        <f>F5*0.4</f>
        <v>0</v>
      </c>
      <c r="G10" s="106">
        <f>G5*0.4</f>
        <v>0</v>
      </c>
      <c r="H10" s="106">
        <f>H5*0.4</f>
        <v>0</v>
      </c>
      <c r="I10" s="106">
        <f>I5*0.4</f>
        <v>0</v>
      </c>
      <c r="J10" s="106">
        <f>J5*0.4</f>
        <v>0</v>
      </c>
      <c r="K10" s="106">
        <f>K5*0.4</f>
        <v>0</v>
      </c>
      <c r="L10" s="106">
        <f>L5*0.4</f>
        <v>0</v>
      </c>
      <c r="M10" s="106">
        <f>M5*0.4</f>
        <v>0</v>
      </c>
      <c r="N10" s="106">
        <f>N5*0.4</f>
        <v>0</v>
      </c>
      <c r="O10" s="107">
        <f t="shared" si="0"/>
        <v>0</v>
      </c>
      <c r="P10" s="32"/>
    </row>
    <row r="11" spans="1:16" s="31" customFormat="1" ht="16.149999999999999" customHeight="1" x14ac:dyDescent="0.25">
      <c r="A11" s="52"/>
      <c r="B11" s="55" t="s">
        <v>35</v>
      </c>
      <c r="C11" s="106">
        <f>IFERROR(ExempleRecette[[#Totals],[JANV]]-C10,"")</f>
        <v>0</v>
      </c>
      <c r="D11" s="106">
        <f>IFERROR(ExempleRecette[[#Totals],[FÉVR]]-D10,"")</f>
        <v>0</v>
      </c>
      <c r="E11" s="106">
        <f>IFERROR(ExempleRecette[[#Totals],[MARS]]-E10,"")</f>
        <v>0</v>
      </c>
      <c r="F11" s="106">
        <f>IFERROR(ExempleRecette[[#Totals],[AVR]]-F10,"")</f>
        <v>0</v>
      </c>
      <c r="G11" s="106">
        <f>IFERROR(ExempleRecette[[#Totals],[MAI]]-G10,"")</f>
        <v>0</v>
      </c>
      <c r="H11" s="106">
        <f>IFERROR(ExempleRecette[[#Totals],[JUIN]]-H10,"")</f>
        <v>0</v>
      </c>
      <c r="I11" s="106">
        <f>IFERROR(ExempleRecette[[#Totals],[JUIL]]-I10,"")</f>
        <v>0</v>
      </c>
      <c r="J11" s="106">
        <f>IFERROR(ExempleRecette[[#Totals],[AOÛT]]-J10,"")</f>
        <v>0</v>
      </c>
      <c r="K11" s="106">
        <f>IFERROR(ExempleRecette[[#Totals],[SEPT]]-K10,"")</f>
        <v>0</v>
      </c>
      <c r="L11" s="106">
        <f>IFERROR(ExempleRecette[[#Totals],[OCT]]-L10,"")</f>
        <v>0</v>
      </c>
      <c r="M11" s="106">
        <f>IFERROR(ExempleRecette[[#Totals],[NOV]]-M10,"")</f>
        <v>0</v>
      </c>
      <c r="N11" s="106">
        <f>IFERROR(ExempleRecette[[#Totals],[DÉC]]-N10,"")</f>
        <v>0</v>
      </c>
      <c r="O11" s="107">
        <f t="shared" si="0"/>
        <v>0</v>
      </c>
      <c r="P11" s="32"/>
    </row>
    <row r="12" spans="1:16" s="31" customFormat="1" ht="9" customHeight="1" x14ac:dyDescent="0.25">
      <c r="A12" s="32"/>
      <c r="B12" s="97"/>
      <c r="C12" s="98"/>
      <c r="D12" s="98"/>
      <c r="E12" s="98"/>
      <c r="F12" s="98"/>
      <c r="G12" s="98"/>
      <c r="H12" s="98"/>
      <c r="I12" s="98"/>
      <c r="J12" s="98"/>
      <c r="K12" s="98"/>
      <c r="L12" s="98"/>
      <c r="M12" s="98"/>
      <c r="N12" s="98"/>
      <c r="O12" s="99"/>
      <c r="P12" s="32"/>
    </row>
    <row r="13" spans="1:16" s="5" customFormat="1" ht="20.100000000000001" customHeight="1" thickBot="1" x14ac:dyDescent="0.3">
      <c r="A13" s="50"/>
      <c r="B13" s="64" t="s">
        <v>36</v>
      </c>
      <c r="C13" s="68" t="s">
        <v>51</v>
      </c>
      <c r="D13" s="68" t="s">
        <v>52</v>
      </c>
      <c r="E13" s="68" t="s">
        <v>46</v>
      </c>
      <c r="F13" s="68" t="s">
        <v>53</v>
      </c>
      <c r="G13" s="68" t="s">
        <v>47</v>
      </c>
      <c r="H13" s="68" t="s">
        <v>48</v>
      </c>
      <c r="I13" s="68" t="s">
        <v>54</v>
      </c>
      <c r="J13" s="68" t="s">
        <v>49</v>
      </c>
      <c r="K13" s="68" t="s">
        <v>55</v>
      </c>
      <c r="L13" s="68" t="s">
        <v>56</v>
      </c>
      <c r="M13" s="68" t="s">
        <v>57</v>
      </c>
      <c r="N13" s="68" t="s">
        <v>58</v>
      </c>
      <c r="O13" s="69" t="s">
        <v>50</v>
      </c>
      <c r="P13" s="3"/>
    </row>
    <row r="14" spans="1:16" s="5" customFormat="1" ht="16.350000000000001" customHeight="1" thickTop="1" x14ac:dyDescent="0.25">
      <c r="A14" s="50"/>
      <c r="B14" s="67" t="s">
        <v>37</v>
      </c>
      <c r="C14" s="100">
        <v>0</v>
      </c>
      <c r="D14" s="100">
        <v>0</v>
      </c>
      <c r="E14" s="100">
        <v>0</v>
      </c>
      <c r="F14" s="100">
        <v>0</v>
      </c>
      <c r="G14" s="100">
        <v>0</v>
      </c>
      <c r="H14" s="100">
        <v>0</v>
      </c>
      <c r="I14" s="100">
        <v>0</v>
      </c>
      <c r="J14" s="100">
        <v>0</v>
      </c>
      <c r="K14" s="100">
        <v>0</v>
      </c>
      <c r="L14" s="100">
        <v>0</v>
      </c>
      <c r="M14" s="100">
        <v>0</v>
      </c>
      <c r="N14" s="100">
        <v>0</v>
      </c>
      <c r="O14" s="101">
        <f>SUM(C14:N14)</f>
        <v>0</v>
      </c>
      <c r="P14" s="3"/>
    </row>
    <row r="15" spans="1:16" s="22" customFormat="1" ht="16.350000000000001" customHeight="1" x14ac:dyDescent="0.25">
      <c r="A15" s="51"/>
      <c r="B15" s="35" t="s">
        <v>38</v>
      </c>
      <c r="C15" s="102">
        <v>0</v>
      </c>
      <c r="D15" s="102">
        <v>0</v>
      </c>
      <c r="E15" s="102">
        <v>0</v>
      </c>
      <c r="F15" s="102">
        <v>0</v>
      </c>
      <c r="G15" s="102">
        <v>0</v>
      </c>
      <c r="H15" s="102">
        <v>0</v>
      </c>
      <c r="I15" s="102">
        <v>0</v>
      </c>
      <c r="J15" s="102">
        <v>0</v>
      </c>
      <c r="K15" s="102">
        <v>0</v>
      </c>
      <c r="L15" s="102">
        <v>0</v>
      </c>
      <c r="M15" s="102">
        <v>0</v>
      </c>
      <c r="N15" s="102">
        <v>0</v>
      </c>
      <c r="O15" s="103">
        <f t="shared" ref="O15:O20" si="1">SUM(C15:N15)</f>
        <v>0</v>
      </c>
      <c r="P15" s="18"/>
    </row>
    <row r="16" spans="1:16" s="22" customFormat="1" ht="16.149999999999999" customHeight="1" x14ac:dyDescent="0.25">
      <c r="A16" s="51"/>
      <c r="B16" s="35" t="s">
        <v>39</v>
      </c>
      <c r="C16" s="102">
        <v>0</v>
      </c>
      <c r="D16" s="102">
        <v>0</v>
      </c>
      <c r="E16" s="102">
        <v>0</v>
      </c>
      <c r="F16" s="102">
        <v>0</v>
      </c>
      <c r="G16" s="102">
        <v>0</v>
      </c>
      <c r="H16" s="102">
        <v>0</v>
      </c>
      <c r="I16" s="102">
        <v>0</v>
      </c>
      <c r="J16" s="102">
        <v>0</v>
      </c>
      <c r="K16" s="102">
        <v>0</v>
      </c>
      <c r="L16" s="102">
        <v>0</v>
      </c>
      <c r="M16" s="102">
        <v>0</v>
      </c>
      <c r="N16" s="102">
        <v>0</v>
      </c>
      <c r="O16" s="103">
        <f t="shared" si="1"/>
        <v>0</v>
      </c>
      <c r="P16" s="18"/>
    </row>
    <row r="17" spans="1:16" s="22" customFormat="1" ht="16.149999999999999" customHeight="1" x14ac:dyDescent="0.25">
      <c r="A17" s="51"/>
      <c r="B17" s="35" t="s">
        <v>40</v>
      </c>
      <c r="C17" s="102">
        <v>0</v>
      </c>
      <c r="D17" s="102">
        <v>0</v>
      </c>
      <c r="E17" s="102">
        <v>0</v>
      </c>
      <c r="F17" s="102">
        <v>0</v>
      </c>
      <c r="G17" s="102">
        <v>0</v>
      </c>
      <c r="H17" s="102">
        <v>0</v>
      </c>
      <c r="I17" s="102">
        <v>0</v>
      </c>
      <c r="J17" s="102">
        <v>0</v>
      </c>
      <c r="K17" s="102">
        <v>0</v>
      </c>
      <c r="L17" s="102">
        <v>0</v>
      </c>
      <c r="M17" s="102">
        <v>0</v>
      </c>
      <c r="N17" s="102">
        <v>0</v>
      </c>
      <c r="O17" s="103">
        <f t="shared" si="1"/>
        <v>0</v>
      </c>
      <c r="P17" s="18"/>
    </row>
    <row r="18" spans="1:16" s="22" customFormat="1" ht="16.149999999999999" customHeight="1" x14ac:dyDescent="0.25">
      <c r="A18" s="51"/>
      <c r="B18" s="35" t="s">
        <v>41</v>
      </c>
      <c r="C18" s="102">
        <v>0</v>
      </c>
      <c r="D18" s="102">
        <v>0</v>
      </c>
      <c r="E18" s="102">
        <v>0</v>
      </c>
      <c r="F18" s="102">
        <v>0</v>
      </c>
      <c r="G18" s="102">
        <v>0</v>
      </c>
      <c r="H18" s="102">
        <v>0</v>
      </c>
      <c r="I18" s="102">
        <v>0</v>
      </c>
      <c r="J18" s="102">
        <v>0</v>
      </c>
      <c r="K18" s="102">
        <v>0</v>
      </c>
      <c r="L18" s="102">
        <v>0</v>
      </c>
      <c r="M18" s="102">
        <v>0</v>
      </c>
      <c r="N18" s="102">
        <v>0</v>
      </c>
      <c r="O18" s="103">
        <f t="shared" si="1"/>
        <v>0</v>
      </c>
      <c r="P18" s="18"/>
    </row>
    <row r="19" spans="1:16" s="22" customFormat="1" ht="16.149999999999999" customHeight="1" x14ac:dyDescent="0.25">
      <c r="A19" s="51"/>
      <c r="B19" s="34" t="s">
        <v>42</v>
      </c>
      <c r="C19" s="108" t="str">
        <f>IF(SUM(C14:C18)=0,"",SUM(C14:C18))</f>
        <v/>
      </c>
      <c r="D19" s="108" t="str">
        <f>IF(SUM(D14:D18)=0,"",SUM(D14:D18))</f>
        <v/>
      </c>
      <c r="E19" s="108" t="str">
        <f>IF(SUM(E14:E18)=0,"",SUM(E14:E18))</f>
        <v/>
      </c>
      <c r="F19" s="108" t="str">
        <f>IF(SUM(F14:F18)=0,"",SUM(F14:F18))</f>
        <v/>
      </c>
      <c r="G19" s="108" t="str">
        <f>IF(SUM(G14:G18)=0,"",SUM(G14:G18))</f>
        <v/>
      </c>
      <c r="H19" s="108" t="str">
        <f>IF(SUM(H14:H18)=0,"",SUM(H14:H18))</f>
        <v/>
      </c>
      <c r="I19" s="108" t="str">
        <f>IF(SUM(I14:I18)=0,"",SUM(I14:I18))</f>
        <v/>
      </c>
      <c r="J19" s="108" t="str">
        <f>IF(SUM(J14:J18)=0,"",SUM(J14:J18))</f>
        <v/>
      </c>
      <c r="K19" s="108" t="str">
        <f>IF(SUM(K14:K18)=0,"",SUM(K14:K18))</f>
        <v/>
      </c>
      <c r="L19" s="108" t="str">
        <f>IF(SUM(L14:L18)=0,"",SUM(L14:L18))</f>
        <v/>
      </c>
      <c r="M19" s="108" t="str">
        <f>IF(SUM(M14:M18)=0,"",SUM(M14:M18))</f>
        <v/>
      </c>
      <c r="N19" s="108" t="str">
        <f>IF(SUM(N14:N18)=0,"",SUM(N14:N18))</f>
        <v/>
      </c>
      <c r="O19" s="105">
        <f>SUM(SampleExpenses[[#Totals],[JANV]:[DÉC]])</f>
        <v>0</v>
      </c>
      <c r="P19" s="18"/>
    </row>
    <row r="20" spans="1:16" s="22" customFormat="1" ht="16.149999999999999" customHeight="1" x14ac:dyDescent="0.25">
      <c r="A20" s="51"/>
      <c r="B20" s="55" t="s">
        <v>43</v>
      </c>
      <c r="C20" s="106" t="str">
        <f>IFERROR('Modèle de pertes et profits'!$C$11-SampleExpenses[[#Totals],[JANV]],"")</f>
        <v/>
      </c>
      <c r="D20" s="106" t="str">
        <f>IFERROR('Modèle de pertes et profits'!$C$11-SampleExpenses[[#Totals],[FÉVR]],"")</f>
        <v/>
      </c>
      <c r="E20" s="106" t="str">
        <f>IFERROR('Modèle de pertes et profits'!$C$11-SampleExpenses[[#Totals],[MARS]],"")</f>
        <v/>
      </c>
      <c r="F20" s="106" t="str">
        <f>IFERROR('Modèle de pertes et profits'!$C$11-SampleExpenses[[#Totals],[AVR]],"")</f>
        <v/>
      </c>
      <c r="G20" s="106" t="str">
        <f>IFERROR('Modèle de pertes et profits'!$C$11-SampleExpenses[[#Totals],[MAI]],"")</f>
        <v/>
      </c>
      <c r="H20" s="106" t="str">
        <f>IFERROR('Modèle de pertes et profits'!$C$11-SampleExpenses[[#Totals],[JUIN]],"")</f>
        <v/>
      </c>
      <c r="I20" s="106" t="str">
        <f>IFERROR('Modèle de pertes et profits'!$C$11-SampleExpenses[[#Totals],[JUIL]],"")</f>
        <v/>
      </c>
      <c r="J20" s="106" t="str">
        <f>IFERROR('Modèle de pertes et profits'!$C$11-SampleExpenses[[#Totals],[AOÛT]],"")</f>
        <v/>
      </c>
      <c r="K20" s="106" t="str">
        <f>IFERROR('Modèle de pertes et profits'!$C$11-SampleExpenses[[#Totals],[SEPT]],"")</f>
        <v/>
      </c>
      <c r="L20" s="106" t="str">
        <f>IFERROR('Modèle de pertes et profits'!$C$11-SampleExpenses[[#Totals],[OCT]],"")</f>
        <v/>
      </c>
      <c r="M20" s="106" t="str">
        <f>IFERROR('Modèle de pertes et profits'!$C$11-SampleExpenses[[#Totals],[NOV]],"")</f>
        <v/>
      </c>
      <c r="N20" s="106" t="str">
        <f>IFERROR('Modèle de pertes et profits'!$C$11-SampleExpenses[[#Totals],[DÉC]],"")</f>
        <v/>
      </c>
      <c r="O20" s="107">
        <f t="shared" si="1"/>
        <v>0</v>
      </c>
      <c r="P20" s="18"/>
    </row>
    <row r="21" spans="1:16" s="22" customFormat="1" ht="16.149999999999999" customHeight="1" x14ac:dyDescent="0.25">
      <c r="A21" s="51"/>
      <c r="B21" s="55" t="s">
        <v>44</v>
      </c>
      <c r="C21" s="106" t="str">
        <f>IFERROR(C20*0.15," ")</f>
        <v xml:space="preserve"> </v>
      </c>
      <c r="D21" s="106" t="str">
        <f>IFERROR(D20*0.15," ")</f>
        <v xml:space="preserve"> </v>
      </c>
      <c r="E21" s="106" t="str">
        <f t="shared" ref="E21:N21" si="2">IFERROR(E20*0.15," ")</f>
        <v xml:space="preserve"> </v>
      </c>
      <c r="F21" s="106" t="str">
        <f t="shared" si="2"/>
        <v xml:space="preserve"> </v>
      </c>
      <c r="G21" s="106" t="str">
        <f t="shared" si="2"/>
        <v xml:space="preserve"> </v>
      </c>
      <c r="H21" s="106" t="str">
        <f t="shared" si="2"/>
        <v xml:space="preserve"> </v>
      </c>
      <c r="I21" s="106" t="str">
        <f t="shared" si="2"/>
        <v xml:space="preserve"> </v>
      </c>
      <c r="J21" s="106" t="str">
        <f t="shared" si="2"/>
        <v xml:space="preserve"> </v>
      </c>
      <c r="K21" s="106" t="str">
        <f t="shared" si="2"/>
        <v xml:space="preserve"> </v>
      </c>
      <c r="L21" s="106" t="str">
        <f t="shared" si="2"/>
        <v xml:space="preserve"> </v>
      </c>
      <c r="M21" s="106" t="str">
        <f t="shared" si="2"/>
        <v xml:space="preserve"> </v>
      </c>
      <c r="N21" s="106" t="str">
        <f t="shared" si="2"/>
        <v xml:space="preserve"> </v>
      </c>
      <c r="O21" s="107">
        <f>SUM('Modèle de pertes et profits'!$C$21:$N$21)</f>
        <v>0</v>
      </c>
      <c r="P21" s="18"/>
    </row>
    <row r="22" spans="1:16" s="22" customFormat="1" ht="9" customHeight="1" x14ac:dyDescent="0.25">
      <c r="A22" s="18"/>
      <c r="B22" s="97"/>
      <c r="C22" s="98"/>
      <c r="D22" s="98"/>
      <c r="E22" s="98"/>
      <c r="F22" s="98"/>
      <c r="G22" s="98"/>
      <c r="H22" s="98"/>
      <c r="I22" s="98"/>
      <c r="J22" s="98"/>
      <c r="K22" s="98"/>
      <c r="L22" s="98"/>
      <c r="M22" s="98"/>
      <c r="N22" s="98"/>
      <c r="O22" s="99"/>
      <c r="P22" s="18"/>
    </row>
    <row r="23" spans="1:16" s="22" customFormat="1" ht="20.100000000000001" customHeight="1" x14ac:dyDescent="0.25">
      <c r="A23" s="51"/>
      <c r="B23" s="24" t="s">
        <v>45</v>
      </c>
      <c r="C23" s="109" t="str">
        <f>IFERROR(C20-'Modèle de pertes et profits'!$C$21,"")</f>
        <v/>
      </c>
      <c r="D23" s="109" t="str">
        <f>IFERROR(D20-'Modèle de pertes et profits'!$D$21,"")</f>
        <v/>
      </c>
      <c r="E23" s="109" t="str">
        <f>IFERROR(E20-'Modèle de pertes et profits'!$E$21,"")</f>
        <v/>
      </c>
      <c r="F23" s="109" t="str">
        <f>IFERROR(F20-'Modèle de pertes et profits'!$F$21,"")</f>
        <v/>
      </c>
      <c r="G23" s="109" t="str">
        <f>IFERROR(G20-'Modèle de pertes et profits'!$G$21,"")</f>
        <v/>
      </c>
      <c r="H23" s="109" t="str">
        <f>IFERROR(H20-'Modèle de pertes et profits'!$H$21,"")</f>
        <v/>
      </c>
      <c r="I23" s="109" t="str">
        <f>IFERROR(I20-'Modèle de pertes et profits'!$I$21,"")</f>
        <v/>
      </c>
      <c r="J23" s="109" t="str">
        <f>IFERROR(J20-'Modèle de pertes et profits'!$J$21,"")</f>
        <v/>
      </c>
      <c r="K23" s="109" t="str">
        <f>IFERROR(K20-'Modèle de pertes et profits'!$K$21,"")</f>
        <v/>
      </c>
      <c r="L23" s="109" t="str">
        <f>IFERROR(L20-'Modèle de pertes et profits'!$L$21,"")</f>
        <v/>
      </c>
      <c r="M23" s="109" t="str">
        <f>IFERROR(M20-'Modèle de pertes et profits'!$M$21,"")</f>
        <v/>
      </c>
      <c r="N23" s="109" t="str">
        <f>IFERROR(N20-'Modèle de pertes et profits'!$N$21,"")</f>
        <v/>
      </c>
      <c r="O23" s="110">
        <f>IFERROR(O20-'Modèle de pertes et profits'!$O$21,"")</f>
        <v>0</v>
      </c>
      <c r="P23" s="18"/>
    </row>
    <row r="24" spans="1:16" s="22" customFormat="1" ht="9" customHeight="1" x14ac:dyDescent="0.25">
      <c r="A24" s="70"/>
      <c r="B24" s="71"/>
      <c r="C24" s="72"/>
      <c r="D24" s="72"/>
      <c r="E24" s="72"/>
      <c r="F24" s="72"/>
      <c r="G24" s="72"/>
      <c r="H24" s="72"/>
      <c r="I24" s="72"/>
      <c r="J24" s="72"/>
      <c r="K24" s="72"/>
      <c r="L24" s="72"/>
      <c r="M24" s="72"/>
      <c r="N24" s="72"/>
      <c r="O24" s="73"/>
      <c r="P24" s="18"/>
    </row>
    <row r="25" spans="1:16" s="22" customFormat="1" ht="9" customHeight="1" x14ac:dyDescent="0.25">
      <c r="A25" s="51"/>
      <c r="B25" s="11"/>
      <c r="C25" s="8"/>
      <c r="D25" s="8"/>
      <c r="E25" s="8"/>
      <c r="F25" s="8"/>
      <c r="G25" s="8"/>
      <c r="H25" s="8"/>
      <c r="I25" s="8"/>
      <c r="J25" s="8"/>
      <c r="K25" s="8"/>
      <c r="L25" s="8"/>
      <c r="M25" s="8"/>
      <c r="N25" s="8"/>
      <c r="O25" s="8"/>
      <c r="P25" s="18"/>
    </row>
    <row r="26" spans="1:16" s="22" customFormat="1" ht="30" customHeight="1" x14ac:dyDescent="0.25">
      <c r="A26" s="51"/>
      <c r="B26" s="9"/>
      <c r="C26" s="10"/>
      <c r="D26" s="10"/>
      <c r="E26" s="10"/>
      <c r="F26" s="10"/>
      <c r="G26" s="10"/>
      <c r="H26" s="10"/>
      <c r="I26" s="10"/>
      <c r="J26" s="10"/>
      <c r="K26" s="10"/>
      <c r="L26" s="10"/>
      <c r="M26" s="10"/>
      <c r="N26" s="10"/>
      <c r="O26" s="10"/>
    </row>
    <row r="27" spans="1:16" s="22" customFormat="1" ht="30" customHeight="1" x14ac:dyDescent="0.25">
      <c r="A27" s="51"/>
      <c r="B27" s="10"/>
      <c r="C27" s="10"/>
      <c r="D27" s="10"/>
      <c r="E27" s="10"/>
      <c r="F27" s="10"/>
      <c r="G27" s="10"/>
      <c r="H27" s="10"/>
      <c r="I27" s="10"/>
      <c r="J27" s="10"/>
      <c r="K27" s="10"/>
      <c r="L27" s="10"/>
      <c r="M27" s="10"/>
      <c r="N27" s="10"/>
      <c r="O27" s="10"/>
    </row>
    <row r="28" spans="1:16" s="31" customFormat="1" ht="30" customHeight="1" x14ac:dyDescent="0.25">
      <c r="A28" s="52"/>
      <c r="B28" s="5"/>
      <c r="C28" s="5"/>
      <c r="D28" s="5"/>
      <c r="E28" s="5"/>
      <c r="F28" s="5"/>
      <c r="G28" s="5"/>
      <c r="H28" s="5"/>
      <c r="I28" s="5"/>
      <c r="J28" s="5"/>
      <c r="K28" s="5"/>
      <c r="L28" s="5"/>
      <c r="M28" s="5"/>
      <c r="N28" s="5"/>
      <c r="O28" s="5"/>
    </row>
    <row r="29" spans="1:16" s="31" customFormat="1" ht="30" customHeight="1" x14ac:dyDescent="0.25">
      <c r="A29" s="52"/>
      <c r="B29" s="5"/>
      <c r="C29" s="5"/>
      <c r="D29" s="5"/>
      <c r="E29" s="5"/>
      <c r="F29" s="5"/>
      <c r="G29" s="5"/>
      <c r="H29" s="5"/>
      <c r="I29" s="5"/>
      <c r="J29" s="5"/>
      <c r="K29" s="5"/>
      <c r="L29" s="5"/>
      <c r="M29" s="5"/>
      <c r="N29" s="5"/>
      <c r="O29" s="5"/>
    </row>
    <row r="30" spans="1:16" s="31" customFormat="1" ht="30" customHeight="1" x14ac:dyDescent="0.25">
      <c r="A30" s="52"/>
      <c r="B30" s="5"/>
      <c r="C30" s="5"/>
      <c r="D30" s="5"/>
      <c r="E30" s="5"/>
      <c r="F30" s="5"/>
      <c r="G30" s="5"/>
      <c r="H30" s="5"/>
      <c r="I30" s="5"/>
      <c r="J30" s="5"/>
      <c r="K30" s="5"/>
      <c r="L30" s="5"/>
      <c r="M30" s="5"/>
      <c r="N30" s="5"/>
      <c r="O30" s="5"/>
    </row>
    <row r="31" spans="1:16" s="21" customFormat="1" ht="30" customHeight="1" x14ac:dyDescent="0.25">
      <c r="A31" s="49"/>
      <c r="B31" s="5"/>
      <c r="C31" s="5"/>
      <c r="D31" s="5"/>
      <c r="E31" s="5"/>
      <c r="F31" s="5"/>
      <c r="G31" s="5"/>
      <c r="H31" s="5"/>
      <c r="I31" s="5"/>
      <c r="J31" s="5"/>
      <c r="K31" s="5"/>
      <c r="L31" s="5"/>
      <c r="M31" s="5"/>
      <c r="N31" s="5"/>
      <c r="O31" s="5"/>
    </row>
    <row r="32" spans="1:16" s="10" customFormat="1" ht="30" customHeight="1" x14ac:dyDescent="0.25">
      <c r="A32" s="53"/>
      <c r="B32" s="5"/>
      <c r="C32" s="5"/>
      <c r="D32" s="5"/>
      <c r="E32" s="5"/>
      <c r="F32" s="5"/>
      <c r="G32" s="5"/>
      <c r="H32" s="5"/>
      <c r="I32" s="5"/>
      <c r="J32" s="5"/>
      <c r="K32" s="5"/>
      <c r="L32" s="5"/>
      <c r="M32" s="5"/>
      <c r="N32" s="5"/>
      <c r="O32" s="5"/>
    </row>
    <row r="33" spans="1:15" s="10" customFormat="1" ht="30" customHeight="1" x14ac:dyDescent="0.25">
      <c r="A33" s="53"/>
      <c r="B33" s="5"/>
      <c r="C33" s="5"/>
      <c r="D33" s="5"/>
      <c r="E33" s="5"/>
      <c r="F33" s="5"/>
      <c r="G33" s="5"/>
      <c r="H33" s="5"/>
      <c r="I33" s="5"/>
      <c r="J33" s="5"/>
      <c r="K33" s="5"/>
      <c r="L33" s="5"/>
      <c r="M33" s="5"/>
      <c r="N33" s="5"/>
      <c r="O33" s="5"/>
    </row>
    <row r="34" spans="1:15" s="10" customFormat="1" ht="30" customHeight="1" x14ac:dyDescent="0.25">
      <c r="A34" s="53"/>
      <c r="B34" s="5"/>
      <c r="C34" s="5"/>
      <c r="D34" s="5"/>
      <c r="E34" s="5"/>
      <c r="F34" s="5"/>
      <c r="G34" s="5"/>
      <c r="H34" s="5"/>
      <c r="I34" s="5"/>
      <c r="J34" s="5"/>
      <c r="K34" s="5"/>
      <c r="L34" s="5"/>
      <c r="M34" s="5"/>
      <c r="N34" s="5"/>
      <c r="O34" s="5"/>
    </row>
    <row r="35" spans="1:15" s="5" customFormat="1" ht="30" customHeight="1" x14ac:dyDescent="0.25">
      <c r="A35" s="50"/>
      <c r="B35" s="1"/>
      <c r="C35" s="1"/>
      <c r="D35" s="1"/>
      <c r="E35" s="1"/>
      <c r="F35" s="1"/>
      <c r="G35" s="1"/>
      <c r="H35" s="1"/>
      <c r="I35" s="1"/>
      <c r="J35" s="1"/>
      <c r="K35" s="1"/>
      <c r="L35" s="1"/>
      <c r="M35" s="1"/>
      <c r="N35" s="1"/>
      <c r="O35" s="1"/>
    </row>
    <row r="36" spans="1:15" s="5" customFormat="1" ht="30" customHeight="1" x14ac:dyDescent="0.25">
      <c r="A36" s="50"/>
      <c r="B36" s="1"/>
      <c r="C36" s="1"/>
      <c r="D36" s="1"/>
      <c r="E36" s="1"/>
      <c r="F36" s="1"/>
      <c r="G36" s="1"/>
      <c r="H36" s="1"/>
      <c r="I36" s="1"/>
      <c r="J36" s="1"/>
      <c r="K36" s="1"/>
      <c r="L36" s="1"/>
      <c r="M36" s="1"/>
      <c r="N36" s="1"/>
      <c r="O36" s="1"/>
    </row>
    <row r="37" spans="1:15" s="5" customFormat="1" ht="30" customHeight="1" x14ac:dyDescent="0.25">
      <c r="A37" s="50"/>
      <c r="B37" s="1"/>
      <c r="C37" s="1"/>
      <c r="D37" s="1"/>
      <c r="E37" s="1"/>
      <c r="F37" s="1"/>
      <c r="G37" s="1"/>
      <c r="H37" s="1"/>
      <c r="I37" s="1"/>
      <c r="J37" s="1"/>
      <c r="K37" s="1"/>
      <c r="L37" s="1"/>
      <c r="M37" s="1"/>
      <c r="N37" s="1"/>
      <c r="O37" s="1"/>
    </row>
    <row r="38" spans="1:15" s="5" customFormat="1" ht="30" customHeight="1" x14ac:dyDescent="0.25">
      <c r="A38" s="50"/>
      <c r="B38" s="1"/>
      <c r="C38" s="1"/>
      <c r="D38" s="1"/>
      <c r="E38" s="1"/>
      <c r="F38" s="1"/>
      <c r="G38" s="1"/>
      <c r="H38" s="1"/>
      <c r="I38" s="1"/>
      <c r="J38" s="1"/>
      <c r="K38" s="1"/>
      <c r="L38" s="1"/>
      <c r="M38" s="1"/>
      <c r="N38" s="1"/>
      <c r="O38" s="1"/>
    </row>
    <row r="39" spans="1:15" s="5" customFormat="1" ht="30" customHeight="1" x14ac:dyDescent="0.25">
      <c r="A39" s="50"/>
      <c r="B39" s="1"/>
      <c r="C39" s="1"/>
      <c r="D39" s="1"/>
      <c r="E39" s="1"/>
      <c r="F39" s="1"/>
      <c r="G39" s="1"/>
      <c r="H39" s="1"/>
      <c r="I39" s="1"/>
      <c r="J39" s="1"/>
      <c r="K39" s="1"/>
      <c r="L39" s="1"/>
      <c r="M39" s="1"/>
      <c r="N39" s="1"/>
      <c r="O39" s="1"/>
    </row>
    <row r="40" spans="1:15" s="5" customFormat="1" ht="30" customHeight="1" x14ac:dyDescent="0.25">
      <c r="A40" s="50"/>
      <c r="B40" s="1"/>
      <c r="C40" s="1"/>
      <c r="D40" s="1"/>
      <c r="E40" s="1"/>
      <c r="F40" s="1"/>
      <c r="G40" s="1"/>
      <c r="H40" s="1"/>
      <c r="I40" s="1"/>
      <c r="J40" s="1"/>
      <c r="K40" s="1"/>
      <c r="L40" s="1"/>
      <c r="M40" s="1"/>
      <c r="N40" s="1"/>
      <c r="O40" s="1"/>
    </row>
    <row r="41" spans="1:15" s="5" customFormat="1" ht="30" customHeight="1" x14ac:dyDescent="0.25">
      <c r="A41" s="50"/>
      <c r="B41" s="1"/>
      <c r="C41" s="1"/>
      <c r="D41" s="1"/>
      <c r="E41" s="1"/>
      <c r="F41" s="1"/>
      <c r="G41" s="1"/>
      <c r="H41" s="1"/>
      <c r="I41" s="1"/>
      <c r="J41" s="1"/>
      <c r="K41" s="1"/>
      <c r="L41" s="1"/>
      <c r="M41" s="1"/>
      <c r="N41" s="1"/>
      <c r="O41" s="1"/>
    </row>
    <row r="42" spans="1:15" s="5" customFormat="1" ht="30" customHeight="1" x14ac:dyDescent="0.25">
      <c r="A42" s="50"/>
      <c r="B42" s="1"/>
      <c r="C42" s="1"/>
      <c r="D42" s="1"/>
      <c r="E42" s="1"/>
      <c r="F42" s="1"/>
      <c r="G42" s="1"/>
      <c r="H42" s="1"/>
      <c r="I42" s="1"/>
      <c r="J42" s="1"/>
      <c r="K42" s="1"/>
      <c r="L42" s="1"/>
      <c r="M42" s="1"/>
      <c r="N42" s="1"/>
      <c r="O42" s="1"/>
    </row>
  </sheetData>
  <mergeCells count="1">
    <mergeCell ref="C2:O2"/>
  </mergeCells>
  <dataValidations count="10">
    <dataValidation allowBlank="1" showInputMessage="1" showErrorMessage="1" prompt="Feuille de calcul avec modèle pour calculer le total des dépenses et le revenu net. Titre dans cellule de droite. Autres instructions utiles sur utilisation de cette feuille de calcul dans cellules de cette colonne. Flèche bas pour commencer." sqref="A1" xr:uid="{AFDA39E9-E354-4951-9D54-6E147D6E6ABA}"/>
    <dataValidation allowBlank="1" showInputMessage="1" showErrorMessage="1" prompt="Le nom de l’entreprise se trouve dans la cellule de droite et la date dans la cellule C2. L’instruction suivante se trouve dans la cellule A4._x000a_" sqref="A2" xr:uid="{30F3524C-8C8F-4A04-956C-ABEE96C0F09C}"/>
    <dataValidation allowBlank="1" showInputMessage="1" showErrorMessage="1" prompt="Entrez les détails dans le tableau Exemple de recettes commençant dans la cellule de droite pour calculer les ventes nettes, les coûts des biens vendus et le bénéfice brut. L’instruction suivante se trouve dans la cellule A10." sqref="A4" xr:uid="{9CEF18A6-A50C-47F8-BB89-B4230498CFA0}"/>
    <dataValidation allowBlank="1" showInputMessage="1" showErrorMessage="1" prompt="L’étiquette Coût des biens vendus se trouve dans la cellule de droite. Le coût des biens vendus pour chaque mois et de l’année à ce jour est calculé automatiquement dans les cellules C10 à O10." sqref="A10" xr:uid="{AC61DC88-DA9E-49DA-ABB4-14E2B2BA9467}"/>
    <dataValidation allowBlank="1" showInputMessage="1" showErrorMessage="1" prompt="L’étiquette de bénéfice brut se trouve dans la cellule de droite. Les bénéfices bruts pour chaque mois et l’année jusqu’à ce jour sont calculés automatiquement dans les cellules C11 à O11. L’instruction suivante se trouve dans la cellule A13." sqref="A11" xr:uid="{658B3E67-9E36-4CC0-9B24-2324DFA2386A}"/>
    <dataValidation allowBlank="1" showInputMessage="1" showErrorMessage="1" prompt="Entrez les détails dans le tableau Exemples de dépenses commençant dans la cellule de droite pour calculer le total des dépenses, les revenus avant taxes et les dépenses fiscales. L’instruction suivante se trouve dans la cellule A20." sqref="A13" xr:uid="{7269D659-6E31-4B16-804F-6FEEA79E677A}"/>
    <dataValidation allowBlank="1" showInputMessage="1" showErrorMessage="1" prompt="L’étiquette Revenu avant impôts se trouve dans la cellule de droite. Les revenus avant taxes de chaque mois et de l’année à ce jour sont calculés automatiquement dans les cellules C20 à O20." sqref="A20" xr:uid="{C592E5A1-9AEF-4FDE-B4FB-EFE86460BB2E}"/>
    <dataValidation allowBlank="1" showInputMessage="1" showErrorMessage="1" prompt="L’étiquette Dépenses fiscales se trouve dans la cellule de droite. Les dépenses fiscales de chaque mois et de l’année à ce jour sont calculées automatiquement dans les cellules C21 à O21. L’instruction suivante se trouve dans la cellule A23." sqref="A21" xr:uid="{A4B0449C-BF41-4E2B-9C72-DD41D89F6F55}"/>
    <dataValidation allowBlank="1" showInputMessage="1" showErrorMessage="1" prompt="L’étiquette Revenu net se trouve dans la cellule de droite. Les revenus nets de chaque mois et de l’année à ce jour sont calculés automatiquement dans les cellules C23 à O23." sqref="A23" xr:uid="{347B1107-ACF9-4994-AACE-F4D3C11F4916}"/>
    <dataValidation allowBlank="1" showInputMessage="1" showErrorMessage="1" prompt="L’étiquette Revenu net se trouve dans la cellule de droite. Les revenus nets de chaque mois et de l’année à ce jour sont calculés automatiquement dans les cellules C25 à O25._x000a_" sqref="A24" xr:uid="{280BDB46-1A88-4680-B591-21263FE950DD}"/>
  </dataValidations>
  <pageMargins left="0.7" right="0.7" top="0.75" bottom="0.75" header="0.3" footer="0.3"/>
  <pageSetup paperSize="9" scale="56" orientation="landscape" horizontalDpi="1200" verticalDpi="1200" r:id="rId1"/>
  <tableParts count="2">
    <tablePart r:id="rId2"/>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J41"/>
  <sheetViews>
    <sheetView zoomScaleNormal="100" workbookViewId="0"/>
  </sheetViews>
  <sheetFormatPr baseColWidth="10" defaultColWidth="9.140625" defaultRowHeight="30" customHeight="1" x14ac:dyDescent="0.25"/>
  <cols>
    <col min="1" max="1" width="2.7109375" style="54" customWidth="1"/>
    <col min="2" max="2" width="42.28515625" style="1" customWidth="1"/>
    <col min="3" max="15" width="14.7109375" style="1" customWidth="1"/>
    <col min="16" max="16" width="2.140625" style="1" customWidth="1"/>
    <col min="17" max="62" width="8.85546875" style="28" customWidth="1"/>
    <col min="63" max="80" width="8.85546875" style="1" customWidth="1"/>
    <col min="81" max="16384" width="9.140625" style="1"/>
  </cols>
  <sheetData>
    <row r="1" spans="1:62" s="20" customFormat="1" ht="20.100000000000001" customHeight="1" x14ac:dyDescent="0.25">
      <c r="A1" s="49"/>
      <c r="B1" s="45" t="s">
        <v>15</v>
      </c>
      <c r="C1" s="46"/>
      <c r="D1" s="46"/>
      <c r="E1" s="46"/>
      <c r="F1" s="46"/>
      <c r="G1" s="46"/>
      <c r="H1" s="46"/>
      <c r="I1" s="46"/>
      <c r="J1" s="46"/>
      <c r="K1" s="46"/>
      <c r="L1" s="46"/>
      <c r="M1" s="46"/>
      <c r="N1" s="46"/>
      <c r="O1" s="47"/>
      <c r="P1" s="19"/>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row>
    <row r="2" spans="1:62" s="21" customFormat="1" ht="19.899999999999999" customHeight="1" x14ac:dyDescent="0.25">
      <c r="A2" s="49"/>
      <c r="B2" s="16" t="str">
        <f>'Modèle de coûts de démarrage'!B2</f>
        <v>Votre café</v>
      </c>
      <c r="C2" s="91">
        <f ca="1">TODAY()</f>
        <v>44579</v>
      </c>
      <c r="D2" s="92"/>
      <c r="E2" s="92"/>
      <c r="F2" s="92"/>
      <c r="G2" s="92"/>
      <c r="H2" s="92"/>
      <c r="I2" s="92"/>
      <c r="J2" s="92"/>
      <c r="K2" s="92"/>
      <c r="L2" s="92"/>
      <c r="M2" s="92"/>
      <c r="N2" s="92"/>
      <c r="O2" s="93"/>
      <c r="P2" s="17"/>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row>
    <row r="3" spans="1:62" s="5" customFormat="1" ht="9" customHeight="1" x14ac:dyDescent="0.25">
      <c r="A3" s="50"/>
      <c r="B3" s="111"/>
      <c r="C3" s="112"/>
      <c r="D3" s="112"/>
      <c r="E3" s="112"/>
      <c r="F3" s="112"/>
      <c r="G3" s="112"/>
      <c r="H3" s="112"/>
      <c r="I3" s="112"/>
      <c r="J3" s="112"/>
      <c r="K3" s="112"/>
      <c r="L3" s="112"/>
      <c r="M3" s="112"/>
      <c r="N3" s="112"/>
      <c r="O3" s="113"/>
      <c r="P3" s="3"/>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row>
    <row r="4" spans="1:62" s="21" customFormat="1" ht="19.899999999999999" customHeight="1" thickBot="1" x14ac:dyDescent="0.3">
      <c r="A4" s="49"/>
      <c r="B4" s="64" t="s">
        <v>28</v>
      </c>
      <c r="C4" s="68" t="s">
        <v>51</v>
      </c>
      <c r="D4" s="68" t="s">
        <v>52</v>
      </c>
      <c r="E4" s="68" t="s">
        <v>46</v>
      </c>
      <c r="F4" s="68" t="s">
        <v>53</v>
      </c>
      <c r="G4" s="68" t="s">
        <v>47</v>
      </c>
      <c r="H4" s="68" t="s">
        <v>48</v>
      </c>
      <c r="I4" s="68" t="s">
        <v>54</v>
      </c>
      <c r="J4" s="68" t="s">
        <v>49</v>
      </c>
      <c r="K4" s="68" t="s">
        <v>55</v>
      </c>
      <c r="L4" s="68" t="s">
        <v>56</v>
      </c>
      <c r="M4" s="68" t="s">
        <v>57</v>
      </c>
      <c r="N4" s="68" t="s">
        <v>58</v>
      </c>
      <c r="O4" s="69" t="s">
        <v>50</v>
      </c>
      <c r="P4" s="17"/>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row>
    <row r="5" spans="1:62" s="22" customFormat="1" ht="16.149999999999999" customHeight="1" thickTop="1" x14ac:dyDescent="0.25">
      <c r="A5" s="51"/>
      <c r="B5" s="67" t="s">
        <v>29</v>
      </c>
      <c r="C5" s="100">
        <v>5000</v>
      </c>
      <c r="D5" s="100">
        <v>13000</v>
      </c>
      <c r="E5" s="100">
        <v>16000</v>
      </c>
      <c r="F5" s="100">
        <v>7000</v>
      </c>
      <c r="G5" s="100">
        <v>14500</v>
      </c>
      <c r="H5" s="100">
        <v>16400</v>
      </c>
      <c r="I5" s="100">
        <v>22500</v>
      </c>
      <c r="J5" s="100">
        <v>23125</v>
      </c>
      <c r="K5" s="100">
        <v>24549</v>
      </c>
      <c r="L5" s="100">
        <v>22000</v>
      </c>
      <c r="M5" s="100">
        <v>25000</v>
      </c>
      <c r="N5" s="100">
        <v>27349</v>
      </c>
      <c r="O5" s="101">
        <f>SUM(C5:N5)</f>
        <v>216423</v>
      </c>
      <c r="P5" s="18"/>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row>
    <row r="6" spans="1:62" s="22" customFormat="1" ht="16.149999999999999" customHeight="1" x14ac:dyDescent="0.25">
      <c r="A6" s="51"/>
      <c r="B6" s="35" t="s">
        <v>30</v>
      </c>
      <c r="C6" s="102">
        <v>0</v>
      </c>
      <c r="D6" s="102">
        <v>-350</v>
      </c>
      <c r="E6" s="102">
        <v>0</v>
      </c>
      <c r="F6" s="102">
        <v>-206</v>
      </c>
      <c r="G6" s="102">
        <v>-234</v>
      </c>
      <c r="H6" s="102">
        <v>0</v>
      </c>
      <c r="I6" s="102">
        <v>0</v>
      </c>
      <c r="J6" s="102">
        <v>-280</v>
      </c>
      <c r="K6" s="102">
        <v>-1200</v>
      </c>
      <c r="L6" s="102">
        <v>-1600</v>
      </c>
      <c r="M6" s="102">
        <v>0</v>
      </c>
      <c r="N6" s="102">
        <v>-2400</v>
      </c>
      <c r="O6" s="103">
        <f t="shared" ref="O6:O11" si="0">SUM(C6:N6)</f>
        <v>-6270</v>
      </c>
      <c r="P6" s="18"/>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1:62" s="22" customFormat="1" ht="16.149999999999999" customHeight="1" x14ac:dyDescent="0.25">
      <c r="A7" s="51"/>
      <c r="B7" s="35" t="s">
        <v>31</v>
      </c>
      <c r="C7" s="102">
        <v>0</v>
      </c>
      <c r="D7" s="102">
        <v>0</v>
      </c>
      <c r="E7" s="102">
        <v>0</v>
      </c>
      <c r="F7" s="102">
        <v>0</v>
      </c>
      <c r="G7" s="102">
        <v>0</v>
      </c>
      <c r="H7" s="102">
        <v>250</v>
      </c>
      <c r="I7" s="102">
        <v>350</v>
      </c>
      <c r="J7" s="102">
        <v>100</v>
      </c>
      <c r="K7" s="102">
        <v>0</v>
      </c>
      <c r="L7" s="102">
        <v>0</v>
      </c>
      <c r="M7" s="102">
        <v>1245</v>
      </c>
      <c r="N7" s="102">
        <v>1360</v>
      </c>
      <c r="O7" s="103">
        <f t="shared" si="0"/>
        <v>3305</v>
      </c>
      <c r="P7" s="18"/>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row>
    <row r="8" spans="1:62" s="22" customFormat="1" ht="16.149999999999999" customHeight="1" x14ac:dyDescent="0.25">
      <c r="A8" s="51"/>
      <c r="B8" s="35" t="s">
        <v>32</v>
      </c>
      <c r="C8" s="102">
        <v>0</v>
      </c>
      <c r="D8" s="102">
        <v>0</v>
      </c>
      <c r="E8" s="102">
        <v>0</v>
      </c>
      <c r="F8" s="102">
        <v>0</v>
      </c>
      <c r="G8" s="102">
        <v>0</v>
      </c>
      <c r="H8" s="102">
        <v>0</v>
      </c>
      <c r="I8" s="102">
        <v>0</v>
      </c>
      <c r="J8" s="102">
        <v>1500</v>
      </c>
      <c r="K8" s="102">
        <v>0</v>
      </c>
      <c r="L8" s="102">
        <v>0</v>
      </c>
      <c r="M8" s="102">
        <v>0</v>
      </c>
      <c r="N8" s="102">
        <v>0</v>
      </c>
      <c r="O8" s="103">
        <f t="shared" si="0"/>
        <v>1500</v>
      </c>
      <c r="P8" s="18"/>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row>
    <row r="9" spans="1:62" s="31" customFormat="1" ht="16.149999999999999" customHeight="1" x14ac:dyDescent="0.25">
      <c r="A9" s="52"/>
      <c r="B9" s="34" t="s">
        <v>33</v>
      </c>
      <c r="C9" s="104">
        <f>SUBTOTAL(109,RecetteRéelle[JANV])</f>
        <v>5000</v>
      </c>
      <c r="D9" s="104">
        <f>SUBTOTAL(109,RecetteRéelle[FÉVR])</f>
        <v>12650</v>
      </c>
      <c r="E9" s="104">
        <f>SUBTOTAL(109,RecetteRéelle[MARS])</f>
        <v>16000</v>
      </c>
      <c r="F9" s="104">
        <f>SUBTOTAL(109,RecetteRéelle[AVR])</f>
        <v>6794</v>
      </c>
      <c r="G9" s="104">
        <f>SUBTOTAL(109,RecetteRéelle[MAI])</f>
        <v>14266</v>
      </c>
      <c r="H9" s="104">
        <f>SUBTOTAL(109,RecetteRéelle[JUIN])</f>
        <v>16650</v>
      </c>
      <c r="I9" s="104">
        <f>SUBTOTAL(109,RecetteRéelle[JUIL])</f>
        <v>22850</v>
      </c>
      <c r="J9" s="104">
        <f>SUBTOTAL(109,RecetteRéelle[AOÛT])</f>
        <v>24445</v>
      </c>
      <c r="K9" s="104">
        <f>SUBTOTAL(109,RecetteRéelle[SEPT])</f>
        <v>23349</v>
      </c>
      <c r="L9" s="104">
        <f>SUBTOTAL(109,RecetteRéelle[OCT])</f>
        <v>20400</v>
      </c>
      <c r="M9" s="104">
        <f>SUBTOTAL(109,RecetteRéelle[NOV])</f>
        <v>26245</v>
      </c>
      <c r="N9" s="104">
        <f>SUBTOTAL(109,RecetteRéelle[DÉC])</f>
        <v>26309</v>
      </c>
      <c r="O9" s="121">
        <f>SUM(RecetteRéelle[[#Totals],[JANV]:[DÉC]])</f>
        <v>214958</v>
      </c>
      <c r="P9" s="32"/>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row>
    <row r="10" spans="1:62" s="31" customFormat="1" ht="16.149999999999999" customHeight="1" x14ac:dyDescent="0.25">
      <c r="A10" s="52"/>
      <c r="B10" s="48" t="s">
        <v>34</v>
      </c>
      <c r="C10" s="106">
        <f>C5*0.4</f>
        <v>2000</v>
      </c>
      <c r="D10" s="106">
        <f>D5*0.4</f>
        <v>5200</v>
      </c>
      <c r="E10" s="106">
        <f>E5*0.4</f>
        <v>6400</v>
      </c>
      <c r="F10" s="106">
        <f>F5*0.4</f>
        <v>2800</v>
      </c>
      <c r="G10" s="106">
        <f>G5*0.4</f>
        <v>5800</v>
      </c>
      <c r="H10" s="106">
        <f>H5*0.4</f>
        <v>6560</v>
      </c>
      <c r="I10" s="106">
        <f>I5*0.4</f>
        <v>9000</v>
      </c>
      <c r="J10" s="106">
        <f>J5*0.4</f>
        <v>9250</v>
      </c>
      <c r="K10" s="106">
        <f>K5*0.4</f>
        <v>9819.6</v>
      </c>
      <c r="L10" s="106">
        <f>L5*0.4</f>
        <v>8800</v>
      </c>
      <c r="M10" s="106">
        <f>M5*0.4</f>
        <v>10000</v>
      </c>
      <c r="N10" s="106">
        <f>N5*0.4</f>
        <v>10939.6</v>
      </c>
      <c r="O10" s="107">
        <f t="shared" si="0"/>
        <v>86569.200000000012</v>
      </c>
      <c r="P10" s="32"/>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62" s="5" customFormat="1" ht="16.350000000000001" customHeight="1" x14ac:dyDescent="0.25">
      <c r="A11" s="50"/>
      <c r="B11" s="48" t="s">
        <v>35</v>
      </c>
      <c r="C11" s="106">
        <f>IFERROR(RecetteRéelle[[#Totals],[JANV]]-C10,"")</f>
        <v>3000</v>
      </c>
      <c r="D11" s="106">
        <f>IFERROR(RecetteRéelle[[#Totals],[FÉVR]]-D10,"")</f>
        <v>7450</v>
      </c>
      <c r="E11" s="106">
        <f>IFERROR(RecetteRéelle[[#Totals],[MARS]]-E10,"")</f>
        <v>9600</v>
      </c>
      <c r="F11" s="106">
        <f>IFERROR(RecetteRéelle[[#Totals],[AVR]]-F10,"")</f>
        <v>3994</v>
      </c>
      <c r="G11" s="106">
        <f>IFERROR(RecetteRéelle[[#Totals],[MAI]]-G10,"")</f>
        <v>8466</v>
      </c>
      <c r="H11" s="106">
        <f>IFERROR(RecetteRéelle[[#Totals],[JUIN]]-H10,"")</f>
        <v>10090</v>
      </c>
      <c r="I11" s="106">
        <f>IFERROR(RecetteRéelle[[#Totals],[JUIL]]-I10,"")</f>
        <v>13850</v>
      </c>
      <c r="J11" s="106">
        <f>IFERROR(RecetteRéelle[[#Totals],[AOÛT]]-J10,"")</f>
        <v>15195</v>
      </c>
      <c r="K11" s="106">
        <f>IFERROR(RecetteRéelle[[#Totals],[SEPT]]-K10,"")</f>
        <v>13529.4</v>
      </c>
      <c r="L11" s="106">
        <f>IFERROR(RecetteRéelle[[#Totals],[OCT]]-L10,"")</f>
        <v>11600</v>
      </c>
      <c r="M11" s="106">
        <f>IFERROR(RecetteRéelle[[#Totals],[NOV]]-M10,"")</f>
        <v>16245</v>
      </c>
      <c r="N11" s="106">
        <f>IFERROR(RecetteRéelle[[#Totals],[DÉC]]-N10,"")</f>
        <v>15369.4</v>
      </c>
      <c r="O11" s="107">
        <f t="shared" si="0"/>
        <v>128388.79999999999</v>
      </c>
      <c r="P11" s="3"/>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row>
    <row r="12" spans="1:62" s="21" customFormat="1" ht="9" customHeight="1" x14ac:dyDescent="0.25">
      <c r="A12" s="49"/>
      <c r="B12" s="114"/>
      <c r="C12" s="98"/>
      <c r="D12" s="98"/>
      <c r="E12" s="98"/>
      <c r="F12" s="98"/>
      <c r="G12" s="98"/>
      <c r="H12" s="98"/>
      <c r="I12" s="98"/>
      <c r="J12" s="98"/>
      <c r="K12" s="98"/>
      <c r="L12" s="98"/>
      <c r="M12" s="98"/>
      <c r="N12" s="98"/>
      <c r="O12" s="99"/>
      <c r="P12" s="17"/>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1:62" s="5" customFormat="1" ht="20.100000000000001" customHeight="1" thickBot="1" x14ac:dyDescent="0.3">
      <c r="A13" s="50"/>
      <c r="B13" s="64" t="s">
        <v>36</v>
      </c>
      <c r="C13" s="68" t="s">
        <v>51</v>
      </c>
      <c r="D13" s="68" t="s">
        <v>52</v>
      </c>
      <c r="E13" s="68" t="s">
        <v>46</v>
      </c>
      <c r="F13" s="68" t="s">
        <v>53</v>
      </c>
      <c r="G13" s="68" t="s">
        <v>47</v>
      </c>
      <c r="H13" s="68" t="s">
        <v>48</v>
      </c>
      <c r="I13" s="68" t="s">
        <v>54</v>
      </c>
      <c r="J13" s="68" t="s">
        <v>49</v>
      </c>
      <c r="K13" s="68" t="s">
        <v>55</v>
      </c>
      <c r="L13" s="68" t="s">
        <v>56</v>
      </c>
      <c r="M13" s="68" t="s">
        <v>57</v>
      </c>
      <c r="N13" s="68" t="s">
        <v>58</v>
      </c>
      <c r="O13" s="69" t="s">
        <v>50</v>
      </c>
      <c r="P13" s="3"/>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row>
    <row r="14" spans="1:62" s="22" customFormat="1" ht="16.149999999999999" customHeight="1" thickTop="1" x14ac:dyDescent="0.25">
      <c r="A14" s="51"/>
      <c r="B14" s="67" t="s">
        <v>37</v>
      </c>
      <c r="C14" s="100">
        <v>2500</v>
      </c>
      <c r="D14" s="100">
        <v>2500</v>
      </c>
      <c r="E14" s="100">
        <v>3500</v>
      </c>
      <c r="F14" s="100">
        <v>5000</v>
      </c>
      <c r="G14" s="100">
        <v>5000</v>
      </c>
      <c r="H14" s="100">
        <v>5000</v>
      </c>
      <c r="I14" s="100">
        <v>8000</v>
      </c>
      <c r="J14" s="100">
        <v>9000</v>
      </c>
      <c r="K14" s="100">
        <v>9000</v>
      </c>
      <c r="L14" s="100">
        <v>9000</v>
      </c>
      <c r="M14" s="100">
        <v>9000</v>
      </c>
      <c r="N14" s="100">
        <v>9000</v>
      </c>
      <c r="O14" s="101">
        <f>SUM(C14:N14)</f>
        <v>76500</v>
      </c>
      <c r="P14" s="18"/>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row>
    <row r="15" spans="1:62" s="22" customFormat="1" ht="16.149999999999999" customHeight="1" x14ac:dyDescent="0.25">
      <c r="A15" s="51"/>
      <c r="B15" s="35" t="s">
        <v>38</v>
      </c>
      <c r="C15" s="102">
        <v>400</v>
      </c>
      <c r="D15" s="102">
        <v>450</v>
      </c>
      <c r="E15" s="102">
        <v>450</v>
      </c>
      <c r="F15" s="102">
        <v>450</v>
      </c>
      <c r="G15" s="102">
        <v>900</v>
      </c>
      <c r="H15" s="102">
        <v>900</v>
      </c>
      <c r="I15" s="102">
        <v>900</v>
      </c>
      <c r="J15" s="102">
        <v>900</v>
      </c>
      <c r="K15" s="102">
        <v>900</v>
      </c>
      <c r="L15" s="102">
        <v>900</v>
      </c>
      <c r="M15" s="102">
        <v>1200</v>
      </c>
      <c r="N15" s="102">
        <v>1200</v>
      </c>
      <c r="O15" s="103">
        <f t="shared" ref="O15:O17" si="1">SUM(C15:N15)</f>
        <v>9550</v>
      </c>
      <c r="P15" s="18"/>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row>
    <row r="16" spans="1:62" s="22" customFormat="1" ht="16.149999999999999" customHeight="1" x14ac:dyDescent="0.25">
      <c r="A16" s="51"/>
      <c r="B16" s="35" t="s">
        <v>39</v>
      </c>
      <c r="C16" s="102">
        <v>250</v>
      </c>
      <c r="D16" s="102">
        <v>650</v>
      </c>
      <c r="E16" s="102">
        <v>800</v>
      </c>
      <c r="F16" s="102">
        <v>350</v>
      </c>
      <c r="G16" s="102">
        <v>725</v>
      </c>
      <c r="H16" s="102">
        <v>820</v>
      </c>
      <c r="I16" s="102">
        <v>1125</v>
      </c>
      <c r="J16" s="102">
        <v>1156.25</v>
      </c>
      <c r="K16" s="102">
        <v>1227.45</v>
      </c>
      <c r="L16" s="102">
        <v>1100</v>
      </c>
      <c r="M16" s="102">
        <v>1250</v>
      </c>
      <c r="N16" s="102">
        <v>1367.45</v>
      </c>
      <c r="O16" s="103">
        <f t="shared" si="1"/>
        <v>10821.150000000001</v>
      </c>
      <c r="P16" s="18"/>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row>
    <row r="17" spans="1:62" s="22" customFormat="1" ht="16.149999999999999" customHeight="1" x14ac:dyDescent="0.25">
      <c r="A17" s="51"/>
      <c r="B17" s="35" t="s">
        <v>40</v>
      </c>
      <c r="C17" s="102">
        <v>1250</v>
      </c>
      <c r="D17" s="102">
        <v>1250</v>
      </c>
      <c r="E17" s="102">
        <v>1250</v>
      </c>
      <c r="F17" s="102">
        <v>1250</v>
      </c>
      <c r="G17" s="102">
        <v>1250</v>
      </c>
      <c r="H17" s="102">
        <v>1250</v>
      </c>
      <c r="I17" s="102">
        <v>1250</v>
      </c>
      <c r="J17" s="102">
        <v>1250</v>
      </c>
      <c r="K17" s="102">
        <v>1250</v>
      </c>
      <c r="L17" s="102">
        <v>1250</v>
      </c>
      <c r="M17" s="102">
        <v>1250</v>
      </c>
      <c r="N17" s="102">
        <v>1250</v>
      </c>
      <c r="O17" s="103">
        <f t="shared" si="1"/>
        <v>15000</v>
      </c>
      <c r="P17" s="18"/>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row>
    <row r="18" spans="1:62" s="22" customFormat="1" ht="16.149999999999999" customHeight="1" x14ac:dyDescent="0.25">
      <c r="A18" s="51"/>
      <c r="B18" s="34" t="s">
        <v>42</v>
      </c>
      <c r="C18" s="108">
        <f>IF(SUM(C14:C17)=0,"",SUM(C14:C17))</f>
        <v>4400</v>
      </c>
      <c r="D18" s="108">
        <f>IF(SUM(D14:D17)=0,"",SUM(D14:D17))</f>
        <v>4850</v>
      </c>
      <c r="E18" s="108">
        <f>IF(SUM(E14:E17)=0,"",SUM(E14:E17))</f>
        <v>6000</v>
      </c>
      <c r="F18" s="108">
        <f>IF(SUM(F14:F17)=0,"",SUM(F14:F17))</f>
        <v>7050</v>
      </c>
      <c r="G18" s="108">
        <f>IF(SUM(G14:G17)=0,"",SUM(G14:G17))</f>
        <v>7875</v>
      </c>
      <c r="H18" s="108">
        <f>IF(SUM(H14:H17)=0,"",SUM(H14:H17))</f>
        <v>7970</v>
      </c>
      <c r="I18" s="108">
        <f>IF(SUM(I14:I17)=0,"",SUM(I14:I17))</f>
        <v>11275</v>
      </c>
      <c r="J18" s="108">
        <f>IF(SUM(J14:J17)=0,"",SUM(J14:J17))</f>
        <v>12306.25</v>
      </c>
      <c r="K18" s="108">
        <f>IF(SUM(K14:K17)=0,"",SUM(K14:K17))</f>
        <v>12377.45</v>
      </c>
      <c r="L18" s="108">
        <f>IF(SUM(L14:L17)=0,"",SUM(L14:L17))</f>
        <v>12250</v>
      </c>
      <c r="M18" s="108">
        <f>IF(SUM(M14:M17)=0,"",SUM(M14:M17))</f>
        <v>12700</v>
      </c>
      <c r="N18" s="108">
        <f>IF(SUM(N14:N17)=0,"",SUM(N14:N17))</f>
        <v>12817.45</v>
      </c>
      <c r="O18" s="105">
        <f>SUM(DépensesRéelles[[#Totals],[JANV]:[DÉC]])</f>
        <v>111871.15</v>
      </c>
      <c r="P18" s="18"/>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row>
    <row r="19" spans="1:62" s="22" customFormat="1" ht="16.149999999999999" customHeight="1" x14ac:dyDescent="0.25">
      <c r="A19" s="51"/>
      <c r="B19" s="48" t="s">
        <v>43</v>
      </c>
      <c r="C19" s="106">
        <f>IFERROR('Exemple de pertes et profits'!$C$11-DépensesRéelles[[#Totals],[JANV]],"")</f>
        <v>-1400</v>
      </c>
      <c r="D19" s="106">
        <f>IFERROR('Exemple de pertes et profits'!$D$11-DépensesRéelles[[#Totals],[FÉVR]],"")</f>
        <v>2600</v>
      </c>
      <c r="E19" s="106">
        <f>IFERROR('Exemple de pertes et profits'!$E$11-DépensesRéelles[[#Totals],[MARS]],"")</f>
        <v>3600</v>
      </c>
      <c r="F19" s="106">
        <f>IFERROR('Exemple de pertes et profits'!$F$11-DépensesRéelles[[#Totals],[AVR]],"")</f>
        <v>-3056</v>
      </c>
      <c r="G19" s="106">
        <f>IFERROR('Exemple de pertes et profits'!$G$11-DépensesRéelles[[#Totals],[MAI]],"")</f>
        <v>591</v>
      </c>
      <c r="H19" s="106">
        <f>IFERROR('Exemple de pertes et profits'!$H$11-DépensesRéelles[[#Totals],[JUIN]],"")</f>
        <v>2120</v>
      </c>
      <c r="I19" s="106">
        <f>IFERROR('Exemple de pertes et profits'!$I$11-DépensesRéelles[[#Totals],[JUIL]],"")</f>
        <v>2575</v>
      </c>
      <c r="J19" s="106">
        <f>IFERROR('Exemple de pertes et profits'!$J$11-DépensesRéelles[[#Totals],[AOÛT]],"")</f>
        <v>2888.75</v>
      </c>
      <c r="K19" s="106">
        <f>IFERROR('Exemple de pertes et profits'!$K$11-DépensesRéelles[[#Totals],[SEPT]],"")</f>
        <v>1151.9499999999989</v>
      </c>
      <c r="L19" s="106">
        <f>IFERROR('Exemple de pertes et profits'!$L$11-DépensesRéelles[[#Totals],[OCT]],"")</f>
        <v>-650</v>
      </c>
      <c r="M19" s="106">
        <f>IFERROR('Exemple de pertes et profits'!$M$11-DépensesRéelles[[#Totals],[NOV]],"")</f>
        <v>3545</v>
      </c>
      <c r="N19" s="106">
        <f>IFERROR('Exemple de pertes et profits'!$N$11-DépensesRéelles[[#Totals],[DÉC]],"")</f>
        <v>2551.9499999999989</v>
      </c>
      <c r="O19" s="107">
        <f>SUM(C19:N19)</f>
        <v>16517.649999999998</v>
      </c>
      <c r="P19" s="18"/>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row>
    <row r="20" spans="1:62" s="22" customFormat="1" ht="16.149999999999999" customHeight="1" x14ac:dyDescent="0.25">
      <c r="A20" s="51"/>
      <c r="B20" s="48" t="s">
        <v>44</v>
      </c>
      <c r="C20" s="106">
        <f t="shared" ref="C20:D20" si="2">C19*0.15</f>
        <v>-210</v>
      </c>
      <c r="D20" s="106">
        <f t="shared" si="2"/>
        <v>390</v>
      </c>
      <c r="E20" s="106">
        <f t="shared" ref="E20" si="3">E19*0.15</f>
        <v>540</v>
      </c>
      <c r="F20" s="106">
        <f t="shared" ref="F20" si="4">F19*0.15</f>
        <v>-458.4</v>
      </c>
      <c r="G20" s="106">
        <f t="shared" ref="G20" si="5">G19*0.15</f>
        <v>88.649999999999991</v>
      </c>
      <c r="H20" s="106">
        <f t="shared" ref="H20" si="6">H19*0.15</f>
        <v>318</v>
      </c>
      <c r="I20" s="106">
        <f t="shared" ref="I20" si="7">I19*0.15</f>
        <v>386.25</v>
      </c>
      <c r="J20" s="106">
        <f t="shared" ref="J20" si="8">J19*0.15</f>
        <v>433.3125</v>
      </c>
      <c r="K20" s="106">
        <f t="shared" ref="K20" si="9">K19*0.15</f>
        <v>172.79249999999982</v>
      </c>
      <c r="L20" s="106">
        <f t="shared" ref="L20" si="10">L19*0.15</f>
        <v>-97.5</v>
      </c>
      <c r="M20" s="106">
        <f t="shared" ref="M20" si="11">M19*0.15</f>
        <v>531.75</v>
      </c>
      <c r="N20" s="106">
        <f t="shared" ref="N20" si="12">N19*0.15</f>
        <v>382.79249999999985</v>
      </c>
      <c r="O20" s="107">
        <f>SUM('Exemple de pertes et profits'!$C$20:$N$20)</f>
        <v>2477.6474999999996</v>
      </c>
      <c r="P20" s="18"/>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row>
    <row r="21" spans="1:62" s="22" customFormat="1" ht="9" customHeight="1" x14ac:dyDescent="0.25">
      <c r="A21" s="51"/>
      <c r="B21" s="115"/>
      <c r="C21" s="116"/>
      <c r="D21" s="116"/>
      <c r="E21" s="116"/>
      <c r="F21" s="116"/>
      <c r="G21" s="116"/>
      <c r="H21" s="116"/>
      <c r="I21" s="116"/>
      <c r="J21" s="116"/>
      <c r="K21" s="116"/>
      <c r="L21" s="116"/>
      <c r="M21" s="116"/>
      <c r="N21" s="116"/>
      <c r="O21" s="117"/>
      <c r="P21" s="18"/>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row>
    <row r="22" spans="1:62" s="22" customFormat="1" ht="16.149999999999999" customHeight="1" x14ac:dyDescent="0.25">
      <c r="A22" s="51"/>
      <c r="B22" s="13" t="s">
        <v>45</v>
      </c>
      <c r="C22" s="109">
        <f>IFERROR(C19-'Exemple de pertes et profits'!$C$20," ")</f>
        <v>-1190</v>
      </c>
      <c r="D22" s="109">
        <f>IFERROR(D19-'Exemple de pertes et profits'!$D$20," ")</f>
        <v>2210</v>
      </c>
      <c r="E22" s="109">
        <f>IFERROR(E19-'Exemple de pertes et profits'!$E$20,"")</f>
        <v>3060</v>
      </c>
      <c r="F22" s="109">
        <f>IFERROR(F19-'Exemple de pertes et profits'!$F$20,"")</f>
        <v>-2597.6</v>
      </c>
      <c r="G22" s="109">
        <f>IFERROR(G19-'Exemple de pertes et profits'!$G$20,"")</f>
        <v>502.35</v>
      </c>
      <c r="H22" s="109">
        <f>IFERROR(H19-'Exemple de pertes et profits'!$H$20,"")</f>
        <v>1802</v>
      </c>
      <c r="I22" s="109">
        <f>IFERROR(I19-'Exemple de pertes et profits'!$I$20,"")</f>
        <v>2188.75</v>
      </c>
      <c r="J22" s="109">
        <f>IFERROR(J19-'Exemple de pertes et profits'!$J$20,"")</f>
        <v>2455.4375</v>
      </c>
      <c r="K22" s="109">
        <f>IFERROR(K19-'Exemple de pertes et profits'!$K$20,"")</f>
        <v>979.15749999999912</v>
      </c>
      <c r="L22" s="109">
        <f>IFERROR(L19-'Exemple de pertes et profits'!$L$20,"")</f>
        <v>-552.5</v>
      </c>
      <c r="M22" s="109">
        <f>IFERROR(M19-'Exemple de pertes et profits'!$M$20,"")</f>
        <v>3013.25</v>
      </c>
      <c r="N22" s="109">
        <f>IFERROR(N19-'Exemple de pertes et profits'!$N$20,"")</f>
        <v>2169.1574999999989</v>
      </c>
      <c r="O22" s="110">
        <f>IFERROR(O19-'Exemple de pertes et profits'!$O$20,"")</f>
        <v>14040.002499999999</v>
      </c>
      <c r="P22" s="18"/>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row>
    <row r="23" spans="1:62" s="22" customFormat="1" ht="9" customHeight="1" x14ac:dyDescent="0.25">
      <c r="A23" s="51"/>
      <c r="B23" s="118"/>
      <c r="C23" s="119"/>
      <c r="D23" s="119"/>
      <c r="E23" s="119"/>
      <c r="F23" s="119"/>
      <c r="G23" s="119"/>
      <c r="H23" s="119"/>
      <c r="I23" s="119"/>
      <c r="J23" s="119"/>
      <c r="K23" s="119"/>
      <c r="L23" s="119"/>
      <c r="M23" s="119"/>
      <c r="N23" s="119"/>
      <c r="O23" s="120"/>
      <c r="P23" s="18"/>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row>
    <row r="24" spans="1:62" s="22" customFormat="1" ht="9" customHeight="1" x14ac:dyDescent="0.25">
      <c r="A24" s="51"/>
      <c r="B24" s="11"/>
      <c r="C24" s="8"/>
      <c r="D24" s="8"/>
      <c r="E24" s="8"/>
      <c r="F24" s="8"/>
      <c r="G24" s="8"/>
      <c r="H24" s="8"/>
      <c r="I24" s="8"/>
      <c r="J24" s="8"/>
      <c r="K24" s="8"/>
      <c r="L24" s="8"/>
      <c r="M24" s="8"/>
      <c r="N24" s="8"/>
      <c r="O24" s="8"/>
      <c r="P24" s="18"/>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row>
    <row r="25" spans="1:62" s="22" customFormat="1" ht="30" customHeight="1" x14ac:dyDescent="0.25">
      <c r="A25" s="51"/>
      <c r="B25" s="9"/>
      <c r="C25" s="10"/>
      <c r="D25" s="10"/>
      <c r="E25" s="10"/>
      <c r="F25" s="10"/>
      <c r="G25" s="10"/>
      <c r="H25" s="10"/>
      <c r="I25" s="10"/>
      <c r="J25" s="10"/>
      <c r="K25" s="10"/>
      <c r="L25" s="10"/>
      <c r="M25" s="10"/>
      <c r="N25" s="10"/>
      <c r="O25" s="10"/>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row>
    <row r="26" spans="1:62" s="31" customFormat="1" ht="30" customHeight="1" x14ac:dyDescent="0.25">
      <c r="A26" s="52"/>
      <c r="B26" s="10"/>
      <c r="C26" s="10"/>
      <c r="D26" s="10"/>
      <c r="E26" s="10"/>
      <c r="F26" s="10"/>
      <c r="G26" s="10"/>
      <c r="H26" s="10"/>
      <c r="I26" s="10"/>
      <c r="J26" s="10"/>
      <c r="K26" s="10"/>
      <c r="L26" s="10"/>
      <c r="M26" s="10"/>
      <c r="N26" s="10"/>
      <c r="O26" s="1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row>
    <row r="27" spans="1:62" s="31" customFormat="1" ht="30" customHeight="1" x14ac:dyDescent="0.25">
      <c r="A27" s="52"/>
      <c r="B27" s="5"/>
      <c r="C27" s="5"/>
      <c r="D27" s="5"/>
      <c r="E27" s="5"/>
      <c r="F27" s="5"/>
      <c r="G27" s="5"/>
      <c r="H27" s="5"/>
      <c r="I27" s="5"/>
      <c r="J27" s="5"/>
      <c r="K27" s="5"/>
      <c r="L27" s="5"/>
      <c r="M27" s="5"/>
      <c r="N27" s="5"/>
      <c r="O27" s="5"/>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row>
    <row r="28" spans="1:62" s="31" customFormat="1" ht="30" customHeight="1" x14ac:dyDescent="0.25">
      <c r="A28" s="52"/>
      <c r="B28" s="5"/>
      <c r="C28" s="5"/>
      <c r="D28" s="5"/>
      <c r="E28" s="5"/>
      <c r="F28" s="5"/>
      <c r="G28" s="5"/>
      <c r="H28" s="5"/>
      <c r="I28" s="5"/>
      <c r="J28" s="5"/>
      <c r="K28" s="5"/>
      <c r="L28" s="5"/>
      <c r="M28" s="5"/>
      <c r="N28" s="5"/>
      <c r="O28" s="5"/>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row>
    <row r="29" spans="1:62" s="21" customFormat="1" ht="30" customHeight="1" x14ac:dyDescent="0.25">
      <c r="A29" s="49"/>
      <c r="B29" s="5"/>
      <c r="C29" s="5"/>
      <c r="D29" s="5"/>
      <c r="E29" s="5"/>
      <c r="F29" s="5"/>
      <c r="G29" s="5"/>
      <c r="H29" s="5"/>
      <c r="I29" s="5"/>
      <c r="J29" s="5"/>
      <c r="K29" s="5"/>
      <c r="L29" s="5"/>
      <c r="M29" s="5"/>
      <c r="N29" s="5"/>
      <c r="O29" s="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row>
    <row r="30" spans="1:62" s="5" customFormat="1" ht="30" customHeight="1" x14ac:dyDescent="0.25">
      <c r="A30" s="50"/>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row>
    <row r="31" spans="1:62" s="10" customFormat="1" ht="30" customHeight="1" x14ac:dyDescent="0.25">
      <c r="A31" s="8"/>
    </row>
    <row r="32" spans="1:62" s="10" customFormat="1" ht="30" customHeight="1" x14ac:dyDescent="0.25">
      <c r="A32" s="53"/>
      <c r="B32" s="5"/>
      <c r="C32" s="5"/>
      <c r="D32" s="5"/>
      <c r="E32" s="5"/>
      <c r="F32" s="5"/>
      <c r="G32" s="5"/>
      <c r="H32" s="5"/>
      <c r="I32" s="5"/>
      <c r="J32" s="5"/>
      <c r="K32" s="5"/>
      <c r="L32" s="5"/>
      <c r="M32" s="5"/>
      <c r="N32" s="5"/>
      <c r="O32" s="5"/>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row>
    <row r="33" spans="1:62" s="10" customFormat="1" ht="30" customHeight="1" x14ac:dyDescent="0.25">
      <c r="A33" s="53"/>
      <c r="B33" s="5"/>
      <c r="C33" s="5"/>
      <c r="D33" s="5"/>
      <c r="E33" s="5"/>
      <c r="F33" s="5"/>
      <c r="G33" s="5"/>
      <c r="H33" s="5"/>
      <c r="I33" s="5"/>
      <c r="J33" s="5"/>
      <c r="K33" s="5"/>
      <c r="L33" s="5"/>
      <c r="M33" s="5"/>
      <c r="N33" s="5"/>
      <c r="O33" s="5"/>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row>
    <row r="34" spans="1:62" s="5" customFormat="1" ht="30" customHeight="1" x14ac:dyDescent="0.25">
      <c r="A34" s="50"/>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row>
    <row r="35" spans="1:62" s="5" customFormat="1" ht="30" customHeight="1" x14ac:dyDescent="0.25">
      <c r="A35" s="50"/>
      <c r="B35" s="1"/>
      <c r="C35" s="1"/>
      <c r="D35" s="1"/>
      <c r="E35" s="1"/>
      <c r="F35" s="1"/>
      <c r="G35" s="1"/>
      <c r="H35" s="1"/>
      <c r="I35" s="1"/>
      <c r="J35" s="1"/>
      <c r="K35" s="1"/>
      <c r="L35" s="1"/>
      <c r="M35" s="1"/>
      <c r="N35" s="1"/>
      <c r="O35" s="1"/>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row>
    <row r="36" spans="1:62" s="5" customFormat="1" ht="30" customHeight="1" x14ac:dyDescent="0.25">
      <c r="A36" s="50"/>
      <c r="B36" s="1"/>
      <c r="C36" s="1"/>
      <c r="D36" s="1"/>
      <c r="E36" s="1"/>
      <c r="F36" s="1"/>
      <c r="G36" s="1"/>
      <c r="H36" s="1"/>
      <c r="I36" s="1"/>
      <c r="J36" s="1"/>
      <c r="K36" s="1"/>
      <c r="L36" s="1"/>
      <c r="M36" s="1"/>
      <c r="N36" s="1"/>
      <c r="O36" s="1"/>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row>
    <row r="37" spans="1:62" s="5" customFormat="1" ht="30" customHeight="1" x14ac:dyDescent="0.25">
      <c r="A37" s="50"/>
      <c r="B37" s="1"/>
      <c r="C37" s="1"/>
      <c r="D37" s="1"/>
      <c r="E37" s="1"/>
      <c r="F37" s="1"/>
      <c r="G37" s="1"/>
      <c r="H37" s="1"/>
      <c r="I37" s="1"/>
      <c r="J37" s="1"/>
      <c r="K37" s="1"/>
      <c r="L37" s="1"/>
      <c r="M37" s="1"/>
      <c r="N37" s="1"/>
      <c r="O37" s="1"/>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row>
    <row r="38" spans="1:62" s="5" customFormat="1" ht="30" customHeight="1" x14ac:dyDescent="0.25">
      <c r="A38" s="50"/>
      <c r="B38" s="1"/>
      <c r="C38" s="1"/>
      <c r="D38" s="1"/>
      <c r="E38" s="1"/>
      <c r="F38" s="1"/>
      <c r="G38" s="1"/>
      <c r="H38" s="1"/>
      <c r="I38" s="1"/>
      <c r="J38" s="1"/>
      <c r="K38" s="1"/>
      <c r="L38" s="1"/>
      <c r="M38" s="1"/>
      <c r="N38" s="1"/>
      <c r="O38" s="1"/>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row>
    <row r="39" spans="1:62" s="5" customFormat="1" ht="30" customHeight="1" x14ac:dyDescent="0.25">
      <c r="A39" s="50"/>
      <c r="B39" s="1"/>
      <c r="C39" s="1"/>
      <c r="D39" s="1"/>
      <c r="E39" s="1"/>
      <c r="F39" s="1"/>
      <c r="G39" s="1"/>
      <c r="H39" s="1"/>
      <c r="I39" s="1"/>
      <c r="J39" s="1"/>
      <c r="K39" s="1"/>
      <c r="L39" s="1"/>
      <c r="M39" s="1"/>
      <c r="N39" s="1"/>
      <c r="O39" s="1"/>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row>
    <row r="40" spans="1:62" s="5" customFormat="1" ht="30" customHeight="1" x14ac:dyDescent="0.25">
      <c r="A40" s="50"/>
      <c r="B40" s="1"/>
      <c r="C40" s="1"/>
      <c r="D40" s="1"/>
      <c r="E40" s="1"/>
      <c r="F40" s="1"/>
      <c r="G40" s="1"/>
      <c r="H40" s="1"/>
      <c r="I40" s="1"/>
      <c r="J40" s="1"/>
      <c r="K40" s="1"/>
      <c r="L40" s="1"/>
      <c r="M40" s="1"/>
      <c r="N40" s="1"/>
      <c r="O40" s="1"/>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row>
    <row r="41" spans="1:62" s="5" customFormat="1" ht="30" customHeight="1" x14ac:dyDescent="0.25">
      <c r="A41" s="50"/>
      <c r="B41" s="1"/>
      <c r="C41" s="1"/>
      <c r="D41" s="1"/>
      <c r="E41" s="1"/>
      <c r="F41" s="1"/>
      <c r="G41" s="1"/>
      <c r="H41" s="1"/>
      <c r="I41" s="1"/>
      <c r="J41" s="1"/>
      <c r="K41" s="1"/>
      <c r="L41" s="1"/>
      <c r="M41" s="1"/>
      <c r="N41" s="1"/>
      <c r="O41" s="1"/>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row>
  </sheetData>
  <mergeCells count="1">
    <mergeCell ref="C2:O2"/>
  </mergeCells>
  <dataValidations count="9">
    <dataValidation allowBlank="1" showInputMessage="1" showErrorMessage="1" prompt="Feuille de calcul avec exemples de données de feuille de calcul précédente dans le modèle. Titre dans la cellule de droite. Autres instructions utiles sur l’utilisation de cette feuille de calcul dans cellules de cette colonne. Flèche bas pour commencer." sqref="A1" xr:uid="{162A05B4-D434-4523-A32E-89142E0E48E0}"/>
    <dataValidation allowBlank="1" showInputMessage="1" showErrorMessage="1" prompt="Le nom de l’entreprise se trouve dans la cellule de droite et la date dans la cellule C2. L’instruction suivante se trouve dans la cellule A4." sqref="A2" xr:uid="{94167547-5DB7-4F4D-B841-A9F8E3F2BD61}"/>
    <dataValidation allowBlank="1" showInputMessage="1" showErrorMessage="1" prompt="Les éléments de recettes avec valeurs par mois sont dans la table Recette réelle commençant dans la cellule de droite. Les ventes nettes pour chaque mois et d’année à ce jour sont calculées automatiquement. Instruction suivante dans cellule A10." sqref="A4" xr:uid="{94614BC0-8381-4A10-B867-6F616CA97517}"/>
    <dataValidation allowBlank="1" showInputMessage="1" showErrorMessage="1" prompt="L’étiquette Coût des biens vendus se trouve dans la cellule de droite. Le coût des biens vendus pour chaque mois et de l’année à ce jour est calculé automatiquement dans les cellules C10 à O10._x000a_" sqref="A10" xr:uid="{70AF2478-4722-4796-9A04-1D1F1C3BF255}"/>
    <dataValidation allowBlank="1" showInputMessage="1" showErrorMessage="1" prompt="L’étiquette de bénéfice brut se trouve dans la cellule de droite. Les bénéfices bruts pour chaque mois et l’année jusqu’à ce jour sont calculés automatiquement dans les cellules C11 à O11. L’instruction suivante se trouve dans la cellule A13." sqref="A11" xr:uid="{3CAED503-E580-4DF6-9921-BE731AF508B9}"/>
    <dataValidation allowBlank="1" showInputMessage="1" showErrorMessage="1" prompt="Les éléments de dépenses avec des valeurs pour chaque mois se trouvent dans le tableau Dépenses réelles commençant dans la cellule de droite. L’année à ce jour et le total des dépenses sont calculés automatiquement. Instruction suivante dans cellule A19." sqref="A13" xr:uid="{DDC18B32-629A-483D-945A-47EB7284A100}"/>
    <dataValidation allowBlank="1" showInputMessage="1" showErrorMessage="1" prompt="L’étiquette Revenu avant impôts se trouve dans la cellule de droite. Les revenus avant taxes de chaque mois et de l’année à ce jour sont calculés automatiquement dans les cellules C19 à O19." sqref="A19" xr:uid="{1A776958-CAAF-48A9-973D-3194E8AC25DA}"/>
    <dataValidation allowBlank="1" showInputMessage="1" showErrorMessage="1" prompt="L’étiquette Dépenses fiscales se trouve dans la cellule de droite. Les dépenses fiscales de chaque mois et de l’année à ce jour sont calculées automatiquement dans les cellules C20 à O20. L’instruction suivante se trouve dans la cellule A22." sqref="A20" xr:uid="{20EF5B10-B70E-4292-B95C-D12B0C753CCD}"/>
    <dataValidation allowBlank="1" showInputMessage="1" showErrorMessage="1" prompt="L’étiquette Revenu net se trouve dans la cellule de droite. Les revenus nets de chaque mois et de l’année à ce jour sont calculés automatiquement dans les cellules C22 à O22." sqref="A22" xr:uid="{F2A182E9-2625-46D5-9172-7D82AFF3E6B6}"/>
  </dataValidations>
  <pageMargins left="0.7" right="0.7" top="0.75" bottom="0.75" header="0.3" footer="0.3"/>
  <pageSetup paperSize="9" scale="56" orientation="landscape" horizontalDpi="1200" verticalDpi="1200" r:id="rId1"/>
  <tableParts count="2">
    <tablePart r:id="rId2"/>
    <tablePart r:id="rId3"/>
  </tableParts>
</worksheet>
</file>

<file path=docProps/app.xml><?xml version="1.0" encoding="utf-8"?>
<ap:Properties xmlns:vt="http://schemas.openxmlformats.org/officeDocument/2006/docPropsVTypes" xmlns:ap="http://schemas.openxmlformats.org/officeDocument/2006/extended-properties">
  <ap:Template>TM16400880</ap:Template>
  <ap:DocSecurity>0</ap:DocSecurity>
  <ap:ScaleCrop>false</ap:ScaleCrop>
  <ap:HeadingPairs>
    <vt:vector baseType="variant" size="4">
      <vt:variant>
        <vt:lpstr>Feuilles de calcul</vt:lpstr>
      </vt:variant>
      <vt:variant>
        <vt:i4>6</vt:i4>
      </vt:variant>
      <vt:variant>
        <vt:lpstr>Plages nommées</vt:lpstr>
      </vt:variant>
      <vt:variant>
        <vt:i4>6</vt:i4>
      </vt:variant>
    </vt:vector>
  </ap:HeadingPairs>
  <ap:TitlesOfParts>
    <vt:vector baseType="lpstr" size="12">
      <vt:lpstr>Commencer</vt:lpstr>
      <vt:lpstr>Vue d’ensemble</vt:lpstr>
      <vt:lpstr>Modèle de coûts de démarrage</vt:lpstr>
      <vt:lpstr>Exemple de coûts de démarrage</vt:lpstr>
      <vt:lpstr>Modèle de pertes et profits</vt:lpstr>
      <vt:lpstr>Exemple de pertes et profits</vt:lpstr>
      <vt:lpstr>Commencer!Zone_d_impression</vt:lpstr>
      <vt:lpstr>'Exemple de coûts de démarrage'!Zone_d_impression</vt:lpstr>
      <vt:lpstr>'Exemple de pertes et profits'!Zone_d_impression</vt:lpstr>
      <vt:lpstr>'Modèle de coûts de démarrage'!Zone_d_impression</vt:lpstr>
      <vt:lpstr>'Modèle de pertes et profits'!Zone_d_impression</vt:lpstr>
      <vt:lpstr>'Vue d’ensemble'!Zone_d_impression</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2021-12-29T23:15:02Z</dcterms:created>
  <dcterms:modified xsi:type="dcterms:W3CDTF">2022-01-18T08:06:08Z</dcterms:modified>
  <cp:category/>
  <cp:contentStatus/>
</cp:coreProperties>
</file>