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charts/colors22.xml" ContentType="application/vnd.ms-office.chartcolorstyle+xml"/>
  <Override PartName="/xl/charts/style22.xml" ContentType="application/vnd.ms-office.chartsty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30"/>
  <workbookPr filterPrivacy="1" codeName="ThisWorkbook"/>
  <xr:revisionPtr revIDLastSave="0" documentId="13_ncr:1_{1B0245D2-83FB-4E89-85E4-73D56BBC46CB}" xr6:coauthVersionLast="47" xr6:coauthVersionMax="47" xr10:uidLastSave="{00000000-0000-0000-0000-000000000000}"/>
  <bookViews>
    <workbookView xWindow="-120" yWindow="-120" windowWidth="29070" windowHeight="16020" xr2:uid="{00000000-000D-0000-FFFF-FFFF00000000}"/>
  </bookViews>
  <sheets>
    <sheet name="OBJECTIFS" sheetId="1" r:id="rId1"/>
    <sheet name="RÉGIME ALIMENTAIRE" sheetId="2" r:id="rId2"/>
    <sheet name="EXERCICE" sheetId="3" r:id="rId3"/>
    <sheet name="Calculs du graphique" sheetId="4" state="hidden" r:id="rId4"/>
  </sheets>
  <definedNames>
    <definedName name="DateDébut">OBJECTIFS!$B$1</definedName>
    <definedName name="DateFin">OBJECTIFS!$B$3</definedName>
    <definedName name="DébutLigneExercice">'Calculs du graphique'!$C$22</definedName>
    <definedName name="DébutLigneRégime">'Calculs du graphique'!$C$4</definedName>
    <definedName name="FinExercice">'Calculs du graphique'!$C$23</definedName>
    <definedName name="FinRégime">'Calculs du graphique'!$C$5</definedName>
    <definedName name="_xlnm.Print_Titles" localSheetId="2">EXERCICE!$3:$3</definedName>
    <definedName name="_xlnm.Print_Titles" localSheetId="1">'RÉGIME ALIMENTAIRE'!$3:$3</definedName>
    <definedName name="JoursPlanifiés">OBJECTIFS!$B$11</definedName>
    <definedName name="ObjectifPoids">OBJECTIFS!$B$9</definedName>
    <definedName name="PériodeExercice">Exercice[DATE]</definedName>
    <definedName name="PériodeRégime">Régime_alimentaire[DATE]</definedName>
    <definedName name="PerteParJour">OBJECTIFS!$B$13</definedName>
    <definedName name="PlageDatesExercice">'Calculs du graphique'!$D$23:$D$36</definedName>
    <definedName name="PoidsFinal">OBJECTIFS!$B$7</definedName>
    <definedName name="PoindsIntitial">OBJECTIFS!$B$5</definedName>
    <definedName name="Sous_titre">OBJECTIFS!$C$2</definedName>
    <definedName name="TitreColonne2">Régime_alimentaire[[#Headers],[DATE]]</definedName>
    <definedName name="TitreColonne3">Exercice[[#Headers],[DATE]]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4" l="1"/>
  <c r="C4" i="4"/>
  <c r="B1" i="1"/>
  <c r="B3" i="1" s="1"/>
  <c r="B4" i="3" l="1"/>
  <c r="B5" i="3" s="1"/>
  <c r="B6" i="3" s="1"/>
  <c r="B7" i="3" s="1"/>
  <c r="B8" i="3" s="1"/>
  <c r="B9" i="3" s="1"/>
  <c r="B10" i="3" s="1"/>
  <c r="B11" i="3" s="1"/>
  <c r="B12" i="3" s="1"/>
  <c r="B13" i="3" l="1"/>
  <c r="B14" i="3" s="1"/>
  <c r="B15" i="3" s="1"/>
  <c r="B16" i="3" s="1"/>
  <c r="B17" i="3" s="1"/>
  <c r="B18" i="3" s="1"/>
  <c r="B19" i="3" s="1"/>
  <c r="B20" i="3" s="1"/>
  <c r="C23" i="4"/>
  <c r="G23" i="4" l="1"/>
  <c r="G24" i="4"/>
  <c r="G25" i="4"/>
  <c r="G26" i="4"/>
  <c r="G27" i="4"/>
  <c r="G28" i="4"/>
  <c r="G29" i="4"/>
  <c r="G30" i="4"/>
  <c r="G31" i="4"/>
  <c r="G32" i="4"/>
  <c r="G33" i="4"/>
  <c r="G34" i="4"/>
  <c r="G35" i="4"/>
  <c r="G36" i="4"/>
  <c r="F23" i="4"/>
  <c r="F24" i="4"/>
  <c r="F25" i="4"/>
  <c r="F26" i="4"/>
  <c r="F27" i="4"/>
  <c r="F28" i="4"/>
  <c r="F29" i="4"/>
  <c r="F30" i="4"/>
  <c r="F31" i="4"/>
  <c r="F32" i="4"/>
  <c r="F33" i="4"/>
  <c r="F34" i="4"/>
  <c r="F35" i="4"/>
  <c r="F36" i="4"/>
  <c r="D23" i="4"/>
  <c r="D24" i="4"/>
  <c r="D25" i="4"/>
  <c r="D26" i="4"/>
  <c r="D27" i="4"/>
  <c r="D28" i="4"/>
  <c r="D29" i="4"/>
  <c r="D30" i="4"/>
  <c r="D31" i="4"/>
  <c r="D32" i="4"/>
  <c r="D33" i="4"/>
  <c r="D34" i="4"/>
  <c r="D35" i="4"/>
  <c r="D36" i="4"/>
  <c r="B7" i="2"/>
  <c r="B8" i="2"/>
  <c r="B9" i="2"/>
  <c r="B10" i="2"/>
  <c r="B11" i="2"/>
  <c r="B12" i="2" l="1"/>
  <c r="B13" i="2"/>
  <c r="B14" i="2"/>
  <c r="B15" i="2"/>
  <c r="B16" i="2" l="1"/>
  <c r="B17" i="2"/>
  <c r="B18" i="2"/>
  <c r="B19" i="2"/>
  <c r="C5" i="4" s="1"/>
  <c r="I6" i="4" l="1"/>
  <c r="I7" i="4"/>
  <c r="I8" i="4"/>
  <c r="I9" i="4"/>
  <c r="I10" i="4"/>
  <c r="I11" i="4"/>
  <c r="I12" i="4"/>
  <c r="I13" i="4"/>
  <c r="I14" i="4"/>
  <c r="I15" i="4"/>
  <c r="I16" i="4"/>
  <c r="I17" i="4"/>
  <c r="I18" i="4"/>
  <c r="H6" i="4"/>
  <c r="H7" i="4"/>
  <c r="H8" i="4"/>
  <c r="H9" i="4"/>
  <c r="H10" i="4"/>
  <c r="H11" i="4"/>
  <c r="H12" i="4"/>
  <c r="H13" i="4"/>
  <c r="H14" i="4"/>
  <c r="H15" i="4"/>
  <c r="H16" i="4"/>
  <c r="H17" i="4"/>
  <c r="H18" i="4"/>
  <c r="G6" i="4"/>
  <c r="G7" i="4"/>
  <c r="G8" i="4"/>
  <c r="G9" i="4"/>
  <c r="G10" i="4"/>
  <c r="G11" i="4"/>
  <c r="G12" i="4"/>
  <c r="G13" i="4"/>
  <c r="G14" i="4"/>
  <c r="G15" i="4"/>
  <c r="G16" i="4"/>
  <c r="G17" i="4"/>
  <c r="G18" i="4"/>
  <c r="F6" i="4"/>
  <c r="F7" i="4"/>
  <c r="F8" i="4"/>
  <c r="F9" i="4"/>
  <c r="F10" i="4"/>
  <c r="F11" i="4"/>
  <c r="F12" i="4"/>
  <c r="F13" i="4"/>
  <c r="F14" i="4"/>
  <c r="F15" i="4"/>
  <c r="F16" i="4"/>
  <c r="F17" i="4"/>
  <c r="F18" i="4"/>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B4" i="2"/>
  <c r="B5" i="2"/>
  <c r="B6" i="2"/>
  <c r="I5" i="4" s="1"/>
  <c r="G5" i="4" l="1"/>
  <c r="H5" i="4"/>
  <c r="D5" i="4"/>
  <c r="E5" i="4" s="1"/>
  <c r="F5" i="4"/>
  <c r="B2" i="3"/>
  <c r="B2" i="2"/>
  <c r="E36" i="4" l="1"/>
  <c r="E32" i="4"/>
  <c r="E28" i="4"/>
  <c r="E24" i="4"/>
  <c r="E31" i="4"/>
  <c r="E27" i="4"/>
  <c r="E30" i="4"/>
  <c r="E33" i="4"/>
  <c r="E35" i="4"/>
  <c r="E23" i="4"/>
  <c r="E29" i="4"/>
  <c r="E34" i="4"/>
  <c r="E26" i="4"/>
  <c r="E25" i="4"/>
  <c r="B9" i="1" l="1"/>
  <c r="B11" i="1" l="1"/>
  <c r="B13" i="1" s="1"/>
</calcChain>
</file>

<file path=xl/sharedStrings.xml><?xml version="1.0" encoding="utf-8"?>
<sst xmlns="http://schemas.openxmlformats.org/spreadsheetml/2006/main" count="98" uniqueCount="49">
  <si>
    <t>DATE DE DÉBUT</t>
  </si>
  <si>
    <t>DATE DE FIN</t>
  </si>
  <si>
    <t>POIDS INITIAL</t>
  </si>
  <si>
    <t>POIDS FINAL</t>
  </si>
  <si>
    <t>OBJECTIF DE PERTE</t>
  </si>
  <si>
    <t>JOURS POUR LA PERTE</t>
  </si>
  <si>
    <t>PERTE PAR JOUR</t>
  </si>
  <si>
    <t>OBJECTIFS</t>
  </si>
  <si>
    <t>JOURNAL DE RÉGIME ALIMENTAIRE ET D’EXERCICE</t>
  </si>
  <si>
    <t>ANALYSE DIÉTÉTIQUE</t>
  </si>
  <si>
    <t>ANALYSE DE L’EXERCICE</t>
  </si>
  <si>
    <t>Exercices</t>
  </si>
  <si>
    <t>Régime alimentaire</t>
  </si>
  <si>
    <t>RÉGIME ALIMENTAIRE</t>
  </si>
  <si>
    <t>DATE</t>
  </si>
  <si>
    <t>HEURE</t>
  </si>
  <si>
    <t>DESCRIPTION</t>
  </si>
  <si>
    <t>Café</t>
  </si>
  <si>
    <t>Bagel</t>
  </si>
  <si>
    <t>Déjeuner</t>
  </si>
  <si>
    <t>Dîner</t>
  </si>
  <si>
    <t>Toast</t>
  </si>
  <si>
    <t>CALORIES</t>
  </si>
  <si>
    <t>GLUCIDES</t>
  </si>
  <si>
    <t>Objectifs</t>
  </si>
  <si>
    <t>PROTÉINES</t>
  </si>
  <si>
    <t>LIPIDES</t>
  </si>
  <si>
    <t>NOTES</t>
  </si>
  <si>
    <t>Café du matin</t>
  </si>
  <si>
    <t>Petit-déjeuner léger</t>
  </si>
  <si>
    <t>Sandwich dinde</t>
  </si>
  <si>
    <t>Croquettes de pomme de terre frites</t>
  </si>
  <si>
    <t>Sandwich</t>
  </si>
  <si>
    <t>Salade</t>
  </si>
  <si>
    <t>Café Latte</t>
  </si>
  <si>
    <t>EXERCICE</t>
  </si>
  <si>
    <t>DURÉE (MINUTES)</t>
  </si>
  <si>
    <t>CALORIES BRÛLÉES</t>
  </si>
  <si>
    <t>Entraînement sur tapis de course</t>
  </si>
  <si>
    <t>Danse aérobique sans sauts</t>
  </si>
  <si>
    <t>Entraînement extrême</t>
  </si>
  <si>
    <t>Course</t>
  </si>
  <si>
    <t>DONNÉES DU GRAPHIQUE D’ANALYSE DIÉTÉTIQUE</t>
  </si>
  <si>
    <t>Ligne de début</t>
  </si>
  <si>
    <t>Dernière entrée du régime alimentaire</t>
  </si>
  <si>
    <t>DONNÉES DU GRAPHIQUE D’ANALYSE D’EXERCICE</t>
  </si>
  <si>
    <t>Dernière entrée des exercices</t>
  </si>
  <si>
    <t>JOUR</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</si>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</sst>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00;;;"/>
    <numFmt numFmtId="168" formatCode=";;;"/>
    <numFmt numFmtId="171" formatCode="h:mm;@"/>
  </numFmts>
  <fonts count="23"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71" fontId="10" fillId="0" borderId="0" applyFont="0" applyFill="0" applyBorder="0" applyAlignment="0">
      <alignment horizontal="left" vertical="center"/>
    </xf>
    <xf numFmtId="0" fontId="2" fillId="0" borderId="1" applyNumberFormat="0" applyFill="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19"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cellStyleXfs>
  <cellXfs count="39">
    <xf numFmtId="0" fontId="0" fillId="0" borderId="0" xfId="0">
      <alignment vertical="center"/>
    </xf>
    <xf numFmtId="0" fontId="3" fillId="0" borderId="0" xfId="2">
      <alignment vertical="center"/>
    </xf>
    <xf numFmtId="0" fontId="6" fillId="2" borderId="0" xfId="0" applyFont="1" applyFill="1">
      <alignment vertical="center"/>
    </xf>
    <xf numFmtId="0" fontId="6" fillId="0" borderId="0" xfId="0" applyFont="1">
      <alignment vertical="center"/>
    </xf>
    <xf numFmtId="0" fontId="7" fillId="0" borderId="3" xfId="0" applyFont="1" applyBorder="1">
      <alignment vertical="center"/>
    </xf>
    <xf numFmtId="14" fontId="8" fillId="0" borderId="3" xfId="0" applyNumberFormat="1" applyFont="1" applyBorder="1">
      <alignment vertical="center"/>
    </xf>
    <xf numFmtId="0" fontId="8" fillId="0" borderId="3" xfId="0" applyFont="1" applyBorder="1">
      <alignment vertical="center"/>
    </xf>
    <xf numFmtId="14" fontId="8" fillId="0" borderId="4" xfId="0" applyNumberFormat="1" applyFont="1" applyBorder="1">
      <alignment vertical="center"/>
    </xf>
    <xf numFmtId="0" fontId="6" fillId="0" borderId="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14" fontId="9" fillId="5" borderId="0" xfId="10" applyNumberFormat="1" applyBorder="1">
      <alignment vertical="center"/>
    </xf>
    <xf numFmtId="0" fontId="9" fillId="5" borderId="0" xfId="10" applyBorder="1">
      <alignment vertical="center"/>
    </xf>
    <xf numFmtId="1" fontId="9" fillId="5" borderId="0" xfId="10" applyNumberFormat="1" applyBorder="1">
      <alignment vertical="center"/>
    </xf>
    <xf numFmtId="0" fontId="3" fillId="0" borderId="0" xfId="2" applyAlignment="1">
      <alignment vertical="top"/>
    </xf>
    <xf numFmtId="167" fontId="8" fillId="0" borderId="3" xfId="0" applyNumberFormat="1" applyFont="1" applyBorder="1">
      <alignment vertical="center"/>
    </xf>
    <xf numFmtId="0" fontId="4" fillId="5" borderId="0" xfId="3">
      <alignment horizontal="left" vertical="center" indent="1"/>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0" fillId="0" borderId="0" xfId="16" applyFont="1" applyFill="1" applyBorder="1" applyAlignment="1">
      <alignment horizontal="left" vertical="center"/>
    </xf>
    <xf numFmtId="2" fontId="5" fillId="5" borderId="6" xfId="15" applyFont="1" applyFill="1" applyBorder="1" applyAlignment="1">
      <alignment horizontal="center"/>
    </xf>
    <xf numFmtId="0" fontId="2" fillId="0" borderId="1" xfId="18"/>
    <xf numFmtId="2" fontId="5" fillId="4" borderId="6" xfId="15" applyFont="1" applyFill="1" applyBorder="1" applyAlignment="1">
      <alignment horizontal="center"/>
    </xf>
    <xf numFmtId="168" fontId="10" fillId="0" borderId="1" xfId="11" applyNumberFormat="1" applyFont="1">
      <alignment horizontal="center" vertical="center"/>
    </xf>
    <xf numFmtId="14" fontId="9" fillId="6" borderId="0" xfId="10" applyNumberFormat="1" applyFill="1" applyBorder="1">
      <alignment vertical="center"/>
    </xf>
    <xf numFmtId="1" fontId="9" fillId="6" borderId="0" xfId="10" applyNumberFormat="1" applyFill="1" applyBorder="1">
      <alignment vertical="center"/>
    </xf>
    <xf numFmtId="0" fontId="9" fillId="6" borderId="0" xfId="10" applyFill="1" applyBorder="1">
      <alignment vertical="center"/>
    </xf>
    <xf numFmtId="0" fontId="1" fillId="3" borderId="5" xfId="4" applyBorder="1" applyAlignment="1">
      <alignment horizontal="center" vertical="top"/>
    </xf>
    <xf numFmtId="14" fontId="5" fillId="3" borderId="5" xfId="14" applyFont="1" applyFill="1" applyBorder="1" applyAlignment="1">
      <alignment horizontal="center"/>
    </xf>
    <xf numFmtId="14" fontId="5" fillId="3" borderId="6" xfId="14" applyFont="1" applyFill="1" applyBorder="1" applyAlignment="1">
      <alignment horizontal="center"/>
    </xf>
    <xf numFmtId="1" fontId="5" fillId="5" borderId="6" xfId="16" applyFont="1" applyBorder="1" applyAlignment="1">
      <alignment horizontal="center"/>
    </xf>
    <xf numFmtId="0" fontId="0" fillId="0" borderId="0" xfId="0" applyAlignment="1">
      <alignment horizontal="center" vertical="center"/>
    </xf>
    <xf numFmtId="0" fontId="11" fillId="0" borderId="1" xfId="1" applyFill="1" applyBorder="1"/>
    <xf numFmtId="0" fontId="6" fillId="0" borderId="3" xfId="0" applyNumberFormat="1" applyFont="1" applyBorder="1">
      <alignment vertical="center"/>
    </xf>
    <xf numFmtId="171" fontId="0" fillId="0" borderId="0" xfId="17" applyFont="1" applyFill="1" applyBorder="1" applyAlignment="1">
      <alignment horizontal="left" vertical="center"/>
    </xf>
    <xf numFmtId="171" fontId="0" fillId="0" borderId="0" xfId="17" applyFont="1" applyAlignment="1">
      <alignment horizontal="left" vertical="center"/>
    </xf>
    <xf numFmtId="171" fontId="9" fillId="5" borderId="0" xfId="10" applyNumberFormat="1" applyBorder="1">
      <alignment vertical="center"/>
    </xf>
  </cellXfs>
  <cellStyles count="57">
    <cellStyle name="20 % - Accent1" xfId="36" builtinId="30" customBuiltin="1"/>
    <cellStyle name="20 % - Accent2" xfId="39" builtinId="34" customBuiltin="1"/>
    <cellStyle name="20 % - Accent3" xfId="42" builtinId="38" customBuiltin="1"/>
    <cellStyle name="20 % - Accent4" xfId="46" builtinId="42" customBuiltin="1"/>
    <cellStyle name="20 % - Accent5" xfId="50" builtinId="46" customBuiltin="1"/>
    <cellStyle name="20 % - Accent6" xfId="54" builtinId="50" customBuiltin="1"/>
    <cellStyle name="40 % - Accent1" xfId="37" builtinId="31" customBuiltin="1"/>
    <cellStyle name="40 % - Accent2" xfId="40" builtinId="35" customBuiltin="1"/>
    <cellStyle name="40 % - Accent3" xfId="43" builtinId="39" customBuiltin="1"/>
    <cellStyle name="40 % - Accent4" xfId="47" builtinId="43" customBuiltin="1"/>
    <cellStyle name="40 % - Accent5" xfId="51" builtinId="47" customBuiltin="1"/>
    <cellStyle name="40 % - Accent6" xfId="55" builtinId="51" customBuiltin="1"/>
    <cellStyle name="60 % - Accent1" xfId="38" builtinId="32" customBuiltin="1"/>
    <cellStyle name="60 % - Accent2" xfId="41" builtinId="36" customBuiltin="1"/>
    <cellStyle name="60 % - Accent3" xfId="44" builtinId="40" customBuiltin="1"/>
    <cellStyle name="60 % - Accent4" xfId="48" builtinId="44" customBuiltin="1"/>
    <cellStyle name="60 % - Accent5" xfId="52" builtinId="48" customBuiltin="1"/>
    <cellStyle name="60 % - Accent6" xfId="56" builtinId="52" customBuiltin="1"/>
    <cellStyle name="Accent1" xfId="4" builtinId="29" customBuiltin="1"/>
    <cellStyle name="Accent2" xfId="5" builtinId="33" customBuiltin="1"/>
    <cellStyle name="Accent3" xfId="6" builtinId="37" customBuiltin="1"/>
    <cellStyle name="Accent4" xfId="45" builtinId="41" customBuiltin="1"/>
    <cellStyle name="Accent5" xfId="49" builtinId="45" customBuiltin="1"/>
    <cellStyle name="Accent6" xfId="53" builtinId="49" customBuiltin="1"/>
    <cellStyle name="Avertissement" xfId="32" builtinId="11" customBuiltin="1"/>
    <cellStyle name="Bordure blanche" xfId="13" xr:uid="{00000000-0005-0000-0000-000012000000}"/>
    <cellStyle name="Calcul" xfId="29" builtinId="22" customBuiltin="1"/>
    <cellStyle name="Cellule liée" xfId="30" builtinId="24" customBuiltin="1"/>
    <cellStyle name="Date" xfId="14" xr:uid="{00000000-0005-0000-0000-000003000000}"/>
    <cellStyle name="Entrée" xfId="27" builtinId="20" customBuiltin="1"/>
    <cellStyle name="Heure" xfId="17" xr:uid="{00000000-0005-0000-0000-00000F000000}"/>
    <cellStyle name="Insatisfaisant" xfId="25" builtinId="27" customBuiltin="1"/>
    <cellStyle name="Lien hypertexte" xfId="11" builtinId="8" customBuiltin="1"/>
    <cellStyle name="Lien hypertexte visité" xfId="12" builtinId="9" customBuiltin="1"/>
    <cellStyle name="Milliers" xfId="19" builtinId="3" customBuiltin="1"/>
    <cellStyle name="Milliers [0]" xfId="20" builtinId="6" customBuiltin="1"/>
    <cellStyle name="Monétaire" xfId="21" builtinId="4" customBuiltin="1"/>
    <cellStyle name="Monétaire [0]" xfId="22" builtinId="7" customBuiltin="1"/>
    <cellStyle name="Neutre" xfId="26" builtinId="28" customBuiltin="1"/>
    <cellStyle name="Nombre" xfId="16" xr:uid="{00000000-0005-0000-0000-00000B000000}"/>
    <cellStyle name="Normal" xfId="0" builtinId="0" customBuiltin="1"/>
    <cellStyle name="Note" xfId="33" builtinId="10" customBuiltin="1"/>
    <cellStyle name="Poids" xfId="15" xr:uid="{00000000-0005-0000-0000-000011000000}"/>
    <cellStyle name="Pourcentage" xfId="23" builtinId="5" customBuiltin="1"/>
    <cellStyle name="Satisfaisant" xfId="24" builtinId="26" customBuiltin="1"/>
    <cellStyle name="Sortie" xfId="28" builtinId="21" customBuiltin="1"/>
    <cellStyle name="Texte explicatif" xfId="34" builtinId="53" customBuiltin="1"/>
    <cellStyle name="Titre" xfId="18" builtinId="15" customBuiltin="1"/>
    <cellStyle name="Titre d’encadré 1" xfId="7" xr:uid="{00000000-0005-0000-0000-00000C000000}"/>
    <cellStyle name="Titre d’encadré 2" xfId="8" xr:uid="{00000000-0005-0000-0000-00000D000000}"/>
    <cellStyle name="Titre d’encadré 3" xfId="9" xr:uid="{00000000-0005-0000-0000-00000E000000}"/>
    <cellStyle name="Titre 1" xfId="1" builtinId="16" customBuiltin="1"/>
    <cellStyle name="Titre 2" xfId="2" builtinId="17" customBuiltin="1"/>
    <cellStyle name="Titre 3" xfId="3" builtinId="18" customBuiltin="1"/>
    <cellStyle name="Titre 4" xfId="10" builtinId="19" customBuiltin="1"/>
    <cellStyle name="Total" xfId="35" builtinId="25" customBuiltin="1"/>
    <cellStyle name="Vérification" xfId="31" builtinId="23" customBuiltin="1"/>
  </cellStyles>
  <dxfs count="34">
    <dxf>
      <numFmt numFmtId="0" formatCode="General"/>
      <alignment horizontal="left" vertical="center" textRotation="0" wrapText="0" indent="0" justifyLastLine="0" shrinkToFit="0" readingOrder="0"/>
      <protection locked="1" hidden="0"/>
    </dxf>
    <dxf>
      <numFmt numFmtId="0" formatCode="General"/>
      <alignment horizontal="left" vertical="center" textRotation="0" wrapText="0" indent="0" justifyLastLine="0" shrinkToFit="0" readingOrder="0"/>
      <protection locked="1" hidden="0"/>
    </dxf>
    <dxf>
      <fill>
        <patternFill patternType="none">
          <fgColor indexed="64"/>
          <bgColor indexed="65"/>
        </patternFill>
      </fill>
      <alignment horizontal="left"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fill>
        <patternFill patternType="none">
          <fgColor indexed="64"/>
          <bgColor indexed="65"/>
        </patternFill>
      </fill>
      <alignment horizontal="left"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center" textRotation="0" wrapText="0" indent="0" justifyLastLine="0" shrinkToFit="0" readingOrder="0"/>
      <protection locked="1" hidden="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indexed="64"/>
          <bgColor theme="1"/>
        </patternFill>
      </fill>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Medium11">
    <tableStyle name="Régime alimentaire" pivot="0" count="7" xr9:uid="{74D60C63-CCC8-43D7-9DB6-8681D17490F5}">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_rels/chart22.xml.rels>&#65279;<?xml version="1.0" encoding="utf-8"?><Relationships xmlns="http://schemas.openxmlformats.org/package/2006/relationships"><Relationship Type="http://schemas.microsoft.com/office/2011/relationships/chartColorStyle" Target="/xl/charts/colors22.xml" Id="rId2" /><Relationship Type="http://schemas.microsoft.com/office/2011/relationships/chartStyle" Target="/xl/charts/style22.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'Calculs du graphique'!$I$4</c:f>
              <c:strCache>
                <c:ptCount val="1"/>
                <c:pt idx="0">
                  <c:v>CALORIES</c:v>
                </c:pt>
              </c:strCache>
            </c:strRef>
          </c:tx>
          <c:spPr>
            <a:solidFill>
              <a:schemeClr val="accent3">
                <a:lumMod val="75000"/>
              </a:schemeClr>
            </a:solidFill>
            <a:ln>
              <a:noFill/>
            </a:ln>
            <a:effectLst/>
          </c:spPr>
          <c:invertIfNegative val="0"/>
          <c:cat>
            <c:strRef>
              <c:f>'Calculs du graphique'!$E$5:$E$18</c:f>
              <c:strCache>
                <c:ptCount val="14"/>
                <c:pt idx="0">
                  <c:v>VEN</c:v>
                </c:pt>
                <c:pt idx="1">
                  <c:v>VEN</c:v>
                </c:pt>
                <c:pt idx="2">
                  <c:v>SAM</c:v>
                </c:pt>
                <c:pt idx="3">
                  <c:v>SAM</c:v>
                </c:pt>
                <c:pt idx="4">
                  <c:v>SAM</c:v>
                </c:pt>
                <c:pt idx="5">
                  <c:v>SAM</c:v>
                </c:pt>
                <c:pt idx="6">
                  <c:v>DIM</c:v>
                </c:pt>
                <c:pt idx="7">
                  <c:v>DIM</c:v>
                </c:pt>
                <c:pt idx="8">
                  <c:v>DIM</c:v>
                </c:pt>
                <c:pt idx="9">
                  <c:v>DIM</c:v>
                </c:pt>
                <c:pt idx="10">
                  <c:v>LUN</c:v>
                </c:pt>
                <c:pt idx="11">
                  <c:v>LUN</c:v>
                </c:pt>
                <c:pt idx="12">
                  <c:v>LUN</c:v>
                </c:pt>
                <c:pt idx="13">
                  <c:v>MER</c:v>
                </c:pt>
              </c:strCache>
            </c:strRef>
          </c:cat>
          <c:val>
            <c:numRef>
              <c:f>'Calculs du graphique'!$I$5:$I$18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'Calculs du graphique'!$H$4</c:f>
              <c:strCache>
                <c:ptCount val="1"/>
                <c:pt idx="0">
                  <c:v>GLUCIDES</c:v>
                </c:pt>
              </c:strCache>
            </c:strRef>
          </c:tx>
          <c:spPr>
            <a:solidFill>
              <a:schemeClr val="accent2"/>
            </a:solidFill>
            <a:ln>
              <a:noFill/>
            </a:ln>
            <a:effectLst/>
          </c:spPr>
          <c:invertIfNegative val="0"/>
          <c:cat>
            <c:strRef>
              <c:f>'Calculs du graphique'!$E$5:$E$18</c:f>
              <c:strCache>
                <c:ptCount val="14"/>
                <c:pt idx="0">
                  <c:v>VEN</c:v>
                </c:pt>
                <c:pt idx="1">
                  <c:v>VEN</c:v>
                </c:pt>
                <c:pt idx="2">
                  <c:v>SAM</c:v>
                </c:pt>
                <c:pt idx="3">
                  <c:v>SAM</c:v>
                </c:pt>
                <c:pt idx="4">
                  <c:v>SAM</c:v>
                </c:pt>
                <c:pt idx="5">
                  <c:v>SAM</c:v>
                </c:pt>
                <c:pt idx="6">
                  <c:v>DIM</c:v>
                </c:pt>
                <c:pt idx="7">
                  <c:v>DIM</c:v>
                </c:pt>
                <c:pt idx="8">
                  <c:v>DIM</c:v>
                </c:pt>
                <c:pt idx="9">
                  <c:v>DIM</c:v>
                </c:pt>
                <c:pt idx="10">
                  <c:v>LUN</c:v>
                </c:pt>
                <c:pt idx="11">
                  <c:v>LUN</c:v>
                </c:pt>
                <c:pt idx="12">
                  <c:v>LUN</c:v>
                </c:pt>
                <c:pt idx="13">
                  <c:v>MER</c:v>
                </c:pt>
              </c:strCache>
            </c:strRef>
          </c:cat>
          <c:val>
            <c:numRef>
              <c:f>'Calculs du graphique'!$H$5:$H$18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'Calculs du graphique'!$G$4</c:f>
              <c:strCache>
                <c:ptCount val="1"/>
                <c:pt idx="0">
                  <c:v>PROTÉINES</c:v>
                </c:pt>
              </c:strCache>
            </c:strRef>
          </c:tx>
          <c:spPr>
            <a:solidFill>
              <a:schemeClr val="bg1">
                <a:lumMod val="65000"/>
              </a:schemeClr>
            </a:solidFill>
            <a:ln>
              <a:noFill/>
            </a:ln>
            <a:effectLst/>
          </c:spPr>
          <c:invertIfNegative val="0"/>
          <c:cat>
            <c:strRef>
              <c:f>'Calculs du graphique'!$E$5:$E$18</c:f>
              <c:strCache>
                <c:ptCount val="14"/>
                <c:pt idx="0">
                  <c:v>VEN</c:v>
                </c:pt>
                <c:pt idx="1">
                  <c:v>VEN</c:v>
                </c:pt>
                <c:pt idx="2">
                  <c:v>SAM</c:v>
                </c:pt>
                <c:pt idx="3">
                  <c:v>SAM</c:v>
                </c:pt>
                <c:pt idx="4">
                  <c:v>SAM</c:v>
                </c:pt>
                <c:pt idx="5">
                  <c:v>SAM</c:v>
                </c:pt>
                <c:pt idx="6">
                  <c:v>DIM</c:v>
                </c:pt>
                <c:pt idx="7">
                  <c:v>DIM</c:v>
                </c:pt>
                <c:pt idx="8">
                  <c:v>DIM</c:v>
                </c:pt>
                <c:pt idx="9">
                  <c:v>DIM</c:v>
                </c:pt>
                <c:pt idx="10">
                  <c:v>LUN</c:v>
                </c:pt>
                <c:pt idx="11">
                  <c:v>LUN</c:v>
                </c:pt>
                <c:pt idx="12">
                  <c:v>LUN</c:v>
                </c:pt>
                <c:pt idx="13">
                  <c:v>MER</c:v>
                </c:pt>
              </c:strCache>
            </c:strRef>
          </c:cat>
          <c:val>
            <c:numRef>
              <c:f>'Calculs du graphique'!$G$5:$G$18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'Calculs du graphique'!$F$4</c:f>
              <c:strCache>
                <c:ptCount val="1"/>
                <c:pt idx="0">
                  <c:v>LIPIDES</c:v>
                </c:pt>
              </c:strCache>
            </c:strRef>
          </c:tx>
          <c:spPr>
            <a:solidFill>
              <a:schemeClr val="accent1"/>
            </a:solidFill>
            <a:ln>
              <a:noFill/>
            </a:ln>
            <a:effectLst/>
          </c:spPr>
          <c:invertIfNegative val="0"/>
          <c:cat>
            <c:strRef>
              <c:f>'Calculs du graphique'!$E$5:$E$18</c:f>
              <c:strCache>
                <c:ptCount val="14"/>
                <c:pt idx="0">
                  <c:v>VEN</c:v>
                </c:pt>
                <c:pt idx="1">
                  <c:v>VEN</c:v>
                </c:pt>
                <c:pt idx="2">
                  <c:v>SAM</c:v>
                </c:pt>
                <c:pt idx="3">
                  <c:v>SAM</c:v>
                </c:pt>
                <c:pt idx="4">
                  <c:v>SAM</c:v>
                </c:pt>
                <c:pt idx="5">
                  <c:v>SAM</c:v>
                </c:pt>
                <c:pt idx="6">
                  <c:v>DIM</c:v>
                </c:pt>
                <c:pt idx="7">
                  <c:v>DIM</c:v>
                </c:pt>
                <c:pt idx="8">
                  <c:v>DIM</c:v>
                </c:pt>
                <c:pt idx="9">
                  <c:v>DIM</c:v>
                </c:pt>
                <c:pt idx="10">
                  <c:v>LUN</c:v>
                </c:pt>
                <c:pt idx="11">
                  <c:v>LUN</c:v>
                </c:pt>
                <c:pt idx="12">
                  <c:v>LUN</c:v>
                </c:pt>
                <c:pt idx="13">
                  <c:v>MER</c:v>
                </c:pt>
              </c:strCache>
            </c:strRef>
          </c:cat>
          <c:val>
            <c:numRef>
              <c:f>'Calculs du graphique'!$F$5:$F$18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fr-FR"/>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fr-FR"/>
          </a:p>
        </c:txPr>
        <c:crossAx val="492222544"/>
        <c:crosses val="autoZero"/>
        <c:crossBetween val="between"/>
        <c:majorUnit val="0.5"/>
      </c:valAx>
      <c:spPr>
        <a:noFill/>
        <a:ln>
          <a:noFill/>
        </a:ln>
        <a:effectLst/>
      </c:spPr>
    </c:plotArea>
    <c:legend>
      <c:legendPos val="r"/>
      <c:layout>
        <c:manualLayout>
          <c:xMode val="edge"/>
          <c:yMode val="edge"/>
          <c:x val="0.83343338042594106"/>
          <c:y val="0"/>
          <c:w val="0.15652897841973018"/>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Arial"/>
              <a:ea typeface="Arial"/>
              <a:cs typeface="Arial"/>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'Calculs du graphique'!$G$22</c:f>
              <c:strCache>
                <c:ptCount val="1"/>
                <c:pt idx="0">
                  <c:v>CALORIES BRÛLÉES</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'Calculs du graphique'!$D$23:$D$36</c:f>
              <c:numCache>
                <c:formatCode>m/d/yyyy</c:formatCode>
                <c:ptCount val="14"/>
                <c:pt idx="0">
                  <c:v>44917</c:v>
                </c:pt>
                <c:pt idx="1">
                  <c:v>44916</c:v>
                </c:pt>
                <c:pt idx="2">
                  <c:v>44915</c:v>
                </c:pt>
                <c:pt idx="3">
                  <c:v>44914</c:v>
                </c:pt>
                <c:pt idx="4">
                  <c:v>44913</c:v>
                </c:pt>
                <c:pt idx="5">
                  <c:v>44912</c:v>
                </c:pt>
                <c:pt idx="6">
                  <c:v>44911</c:v>
                </c:pt>
                <c:pt idx="7">
                  <c:v>44910</c:v>
                </c:pt>
                <c:pt idx="8">
                  <c:v>44909</c:v>
                </c:pt>
                <c:pt idx="9">
                  <c:v>44908</c:v>
                </c:pt>
                <c:pt idx="10">
                  <c:v>44907</c:v>
                </c:pt>
                <c:pt idx="11">
                  <c:v>44906</c:v>
                </c:pt>
                <c:pt idx="12">
                  <c:v>44905</c:v>
                </c:pt>
                <c:pt idx="13">
                  <c:v>44904</c:v>
                </c:pt>
              </c:numCache>
            </c:numRef>
          </c:cat>
          <c:val>
            <c:numRef>
              <c:f>'Calculs du graphique'!$G$23:$G$36</c:f>
              <c:numCache>
                <c:formatCode>#\ #00;;;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'Calculs du graphique'!$F$22</c:f>
              <c:strCache>
                <c:ptCount val="1"/>
                <c:pt idx="0">
                  <c:v>DURÉE (MINUTES)</c:v>
                </c:pt>
              </c:strCache>
            </c:strRef>
          </c:tx>
          <c:spPr>
            <a:ln w="28575" cap="rnd">
              <a:solidFill>
                <a:schemeClr val="accent1"/>
              </a:solidFill>
              <a:round/>
            </a:ln>
            <a:effectLst/>
          </c:spPr>
          <c:marker>
            <c:symbol val="none"/>
          </c:marker>
          <c:cat>
            <c:multiLvlStrRef>
              <c:f>'Calculs du graphique'!$D$23:$E$36</c:f>
              <c:multiLvlStrCache>
                <c:ptCount val="14"/>
                <c:lvl>
                  <c:pt idx="0">
                    <c:v>JEU</c:v>
                  </c:pt>
                  <c:pt idx="1">
                    <c:v>MER</c:v>
                  </c:pt>
                  <c:pt idx="2">
                    <c:v>MAR</c:v>
                  </c:pt>
                  <c:pt idx="3">
                    <c:v>LUN</c:v>
                  </c:pt>
                  <c:pt idx="4">
                    <c:v>DIM</c:v>
                  </c:pt>
                  <c:pt idx="5">
                    <c:v>SAM</c:v>
                  </c:pt>
                  <c:pt idx="6">
                    <c:v>VEN</c:v>
                  </c:pt>
                  <c:pt idx="7">
                    <c:v>JEU</c:v>
                  </c:pt>
                  <c:pt idx="8">
                    <c:v>MER</c:v>
                  </c:pt>
                  <c:pt idx="9">
                    <c:v>MAR</c:v>
                  </c:pt>
                  <c:pt idx="10">
                    <c:v>LUN</c:v>
                  </c:pt>
                  <c:pt idx="11">
                    <c:v>DIM</c:v>
                  </c:pt>
                  <c:pt idx="12">
                    <c:v>SAM</c:v>
                  </c:pt>
                  <c:pt idx="13">
                    <c:v>VEN</c:v>
                  </c:pt>
                </c:lvl>
                <c:lvl>
                  <c:pt idx="0">
                    <c:v>22/12/2022</c:v>
                  </c:pt>
                  <c:pt idx="1">
                    <c:v>21/12/2022</c:v>
                  </c:pt>
                  <c:pt idx="2">
                    <c:v>20/12/2022</c:v>
                  </c:pt>
                  <c:pt idx="3">
                    <c:v>19/12/2022</c:v>
                  </c:pt>
                  <c:pt idx="4">
                    <c:v>18/12/2022</c:v>
                  </c:pt>
                  <c:pt idx="5">
                    <c:v>17/12/2022</c:v>
                  </c:pt>
                  <c:pt idx="6">
                    <c:v>16/12/2022</c:v>
                  </c:pt>
                  <c:pt idx="7">
                    <c:v>15/12/2022</c:v>
                  </c:pt>
                  <c:pt idx="8">
                    <c:v>14/12/2022</c:v>
                  </c:pt>
                  <c:pt idx="9">
                    <c:v>13/12/2022</c:v>
                  </c:pt>
                  <c:pt idx="10">
                    <c:v>12/12/2022</c:v>
                  </c:pt>
                  <c:pt idx="11">
                    <c:v>11/12/2022</c:v>
                  </c:pt>
                  <c:pt idx="12">
                    <c:v>10/12/2022</c:v>
                  </c:pt>
                  <c:pt idx="13">
                    <c:v>09/12/2022</c:v>
                  </c:pt>
                </c:lvl>
              </c:multiLvlStrCache>
            </c:multiLvlStrRef>
          </c:cat>
          <c:val>
            <c:numRef>
              <c:f>'Calculs du graphique'!$F$23:$F$36</c:f>
              <c:numCache>
                <c:formatCode>#\ #00;;;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 #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fr-FR"/>
        </a:p>
      </c:txPr>
    </c:legend>
    <c:plotVisOnly val="0"/>
    <c:dispBlanksAs val="gap"/>
    <c:showDLblsOverMax val="0"/>
  </c:chart>
  <c:spPr>
    <a:noFill/>
    <a:ln w="9525" cap="flat" cmpd="sng" algn="ctr">
      <a:noFill/>
      <a:round/>
    </a:ln>
    <a:effectLst/>
  </c:spPr>
  <c:txPr>
    <a:bodyPr/>
    <a:lstStyle/>
    <a:p>
      <a:pPr>
        <a:defRPr sz="1100"/>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chart" Target="/xl/charts/chart22.xml" Id="rId4" /><Relationship Type="http://schemas.openxmlformats.org/officeDocument/2006/relationships/hyperlink" Target="#'R&#201;GIME ALIMENTAIRE'!A1" TargetMode="External" Id="rId2" /><Relationship Type="http://schemas.openxmlformats.org/officeDocument/2006/relationships/hyperlink" Target="#'EXERCICE'!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EXERCICE'!A1" TargetMode="External" Id="rId2" /><Relationship Type="http://schemas.openxmlformats.org/officeDocument/2006/relationships/hyperlink" Target="#'OBJECTIFS'!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OBJECTIFS'!A1" TargetMode="External" Id="rId2" /><Relationship Type="http://schemas.openxmlformats.org/officeDocument/2006/relationships/hyperlink" Target="#'R&#201;GIME ALIMENTAIRE'!A1" TargetMode="External" Id="rId1" /></Relationships>
</file>

<file path=xl/drawings/drawing13.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Exercice" descr="Bouton de navigation Exercice">
          <a:hlinkClick xmlns:r="http://schemas.openxmlformats.org/officeDocument/2006/relationships" r:id="rId1" tooltip="Sélectionnez pour afficher la feuille de calcul Exercices"/>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a:solidFill>
                <a:schemeClr val="bg1"/>
              </a:solidFill>
              <a:latin typeface="Arial Black" panose="020B0A04020102020204" pitchFamily="34" charset="0"/>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Régime alimentaire" descr="Bouton de navigation Régime alimentaire">
          <a:hlinkClick xmlns:r="http://schemas.openxmlformats.org/officeDocument/2006/relationships" r:id="rId2" tooltip="Sélectionnez pour afficher la feuille de calcul Régime alimentaire"/>
          <a:extLst>
            <a:ext uri="{FF2B5EF4-FFF2-40B4-BE49-F238E27FC236}">
              <a16:creationId xmlns:a16="http://schemas.microsoft.com/office/drawing/2014/main"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sz="1100" b="0">
              <a:solidFill>
                <a:schemeClr val="bg1"/>
              </a:solidFill>
              <a:latin typeface="Arial Black" panose="020B0A04020102020204" pitchFamily="34" charset="0"/>
            </a:rPr>
            <a:t>&gt;</a:t>
          </a:r>
        </a:p>
      </xdr:txBody>
    </xdr:sp>
    <xdr:clientData fPrintsWithSheet="0"/>
  </xdr:twoCellAnchor>
  <xdr:twoCellAnchor editAs="oneCell">
    <xdr:from>
      <xdr:col>2</xdr:col>
      <xdr:colOff>38100</xdr:colOff>
      <xdr:row>3</xdr:row>
      <xdr:rowOff>38101</xdr:rowOff>
    </xdr:from>
    <xdr:to>
      <xdr:col>10</xdr:col>
      <xdr:colOff>790575</xdr:colOff>
      <xdr:row>5</xdr:row>
      <xdr:rowOff>542926</xdr:rowOff>
    </xdr:to>
    <xdr:graphicFrame macro="">
      <xdr:nvGraphicFramePr>
        <xdr:cNvPr id="19" name="GraphiqueAnalyseDiététique" descr="Graphique à barres empilées 100 % montrant les 14 derniers jours d’entrées du régime alimentaire, incluant les lipides, les protéines, les glucides et les calories">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7</xdr:row>
      <xdr:rowOff>1</xdr:rowOff>
    </xdr:from>
    <xdr:to>
      <xdr:col>10</xdr:col>
      <xdr:colOff>809624</xdr:colOff>
      <xdr:row>13</xdr:row>
      <xdr:rowOff>561976</xdr:rowOff>
    </xdr:to>
    <xdr:graphicFrame macro="">
      <xdr:nvGraphicFramePr>
        <xdr:cNvPr id="21" name="GraphiqueAnalyseExercices" descr="Graphique groupé en colonnes et courbes montrant les calories brûlées et les durées en minutes des 14 dernières entrées d’exercices">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Objectifs" descr="Bouton de navigation Objectifs">
          <a:hlinkClick xmlns:r="http://schemas.openxmlformats.org/officeDocument/2006/relationships" r:id="rId1" tooltip="Sélectionnez pour afficher la feuille de calcul Objectifs"/>
          <a:extLst>
            <a:ext uri="{FF2B5EF4-FFF2-40B4-BE49-F238E27FC236}">
              <a16:creationId xmlns:a16="http://schemas.microsoft.com/office/drawing/2014/main"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sz="1100" b="0">
              <a:solidFill>
                <a:schemeClr val="bg1"/>
              </a:solidFill>
              <a:latin typeface="Arial Black" panose="020B0A04020102020204" pitchFamily="34" charset="0"/>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Exercice" descr="Bouton de navigation Exercice">
          <a:hlinkClick xmlns:r="http://schemas.openxmlformats.org/officeDocument/2006/relationships" r:id="rId2" tooltip="Sélectionnez pour afficher la feuille de calcul Exercices"/>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sz="1100" b="0">
              <a:solidFill>
                <a:schemeClr val="bg1"/>
              </a:solidFill>
              <a:latin typeface="Arial Black" panose="020B0A04020102020204" pitchFamily="34" charset="0"/>
            </a:rPr>
            <a:t>&gt;</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Régime alimentaire" descr="Bouton de navigation Régime alimentaire">
          <a:hlinkClick xmlns:r="http://schemas.openxmlformats.org/officeDocument/2006/relationships" r:id="rId1" tooltip="Sélectionnez pour afficher la feuille de calcul Régime alimentaire"/>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sz="1100" b="0">
              <a:solidFill>
                <a:schemeClr val="bg1"/>
              </a:solidFill>
              <a:latin typeface="Arial Black" panose="020B0A04020102020204" pitchFamily="34" charset="0"/>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Objectifs" descr="Bouton de navigation Objectifs">
          <a:hlinkClick xmlns:r="http://schemas.openxmlformats.org/officeDocument/2006/relationships" r:id="rId2" tooltip="Sélectionnez pour afficher la feuille de calcul Objectifs"/>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fr" sz="1100" b="0">
              <a:solidFill>
                <a:schemeClr val="bg1"/>
              </a:solidFill>
              <a:latin typeface="Arial Black" panose="020B0A04020102020204" pitchFamily="34" charset="0"/>
            </a:rPr>
            <a:t>&gt;</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égime alimentaire" displayName="Régime_alimentaire" ref="B3:I19" dataDxfId="26">
  <autoFilter ref="B3:I19" xr:uid="{00000000-0009-0000-0100-000001000000}"/>
  <tableColumns count="8">
    <tableColumn id="1" xr3:uid="{00000000-0010-0000-0000-000001000000}" name="DATE" totalsRowLabel="Total" dataDxfId="25" totalsRowDxfId="0" dataCellStyle="Date"/>
    <tableColumn id="2" xr3:uid="{00000000-0010-0000-0000-000002000000}" name="HEURE" dataDxfId="24" totalsRowDxfId="1" dataCellStyle="Heure"/>
    <tableColumn id="3" xr3:uid="{00000000-0010-0000-0000-000003000000}" name="DESCRIPTION" dataDxfId="23" totalsRowDxfId="2"/>
    <tableColumn id="4" xr3:uid="{00000000-0010-0000-0000-000004000000}" name="CALORIES" dataDxfId="22" totalsRowDxfId="3" dataCellStyle="Nombre"/>
    <tableColumn id="5" xr3:uid="{00000000-0010-0000-0000-000005000000}" name="GLUCIDES" dataDxfId="21" totalsRowDxfId="4" dataCellStyle="Nombre"/>
    <tableColumn id="6" xr3:uid="{00000000-0010-0000-0000-000006000000}" name="PROTÉINES" dataDxfId="20" totalsRowDxfId="5" dataCellStyle="Nombre"/>
    <tableColumn id="7" xr3:uid="{00000000-0010-0000-0000-000007000000}" name="LIPIDES" dataDxfId="19" totalsRowDxfId="6" dataCellStyle="Nombre"/>
    <tableColumn id="8" xr3:uid="{00000000-0010-0000-0000-000008000000}" name="NOTES" totalsRowFunction="count" dataDxfId="18" totalsRowDxfId="7"/>
  </tableColumns>
  <tableStyleInfo name="Régime alimentaire" showFirstColumn="0" showLastColumn="0" showRowStripes="1" showColumnStripes="0"/>
  <extLst>
    <ext xmlns:x14="http://schemas.microsoft.com/office/spreadsheetml/2009/9/main" uri="{504A1905-F514-4f6f-8877-14C23A59335A}">
      <x14:table altTextSummary="Entrez les informations relatives au régime alimentaire, telles que la date, l’heure, une description, les calories, les glucides, les protéines, les lipides ou encore des no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ercice" displayName="Exercice" ref="B3:E20" headerRowDxfId="17" dataDxfId="16">
  <autoFilter ref="B3:E20" xr:uid="{00000000-0009-0000-0100-000002000000}"/>
  <tableColumns count="4">
    <tableColumn id="1" xr3:uid="{00000000-0010-0000-0100-000001000000}" name="DATE" totalsRowLabel="Total" dataDxfId="15" totalsRowDxfId="8" dataCellStyle="Date"/>
    <tableColumn id="2" xr3:uid="{00000000-0010-0000-0100-000002000000}" name="DURÉE (MINUTES)" dataDxfId="14" totalsRowDxfId="9" dataCellStyle="Nombre"/>
    <tableColumn id="3" xr3:uid="{00000000-0010-0000-0100-000003000000}" name="CALORIES BRÛLÉES" dataDxfId="13" totalsRowDxfId="10" dataCellStyle="Nombre"/>
    <tableColumn id="4" xr3:uid="{00000000-0010-0000-0100-000004000000}" name="NOTES" totalsRowFunction="count" dataDxfId="12" totalsRowDxfId="11"/>
  </tableColumns>
  <tableStyleInfo name="Régime alimentaire" showFirstColumn="0" showLastColumn="0" showRowStripes="1" showColumnStripes="0"/>
  <extLst>
    <ext xmlns:x14="http://schemas.microsoft.com/office/spreadsheetml/2009/9/main" uri="{504A1905-F514-4f6f-8877-14C23A59335A}">
      <x14:table altTextSummary="Entrez des informations relatives à l’exercice, telles qu’une date, une durée, les calories brûlées ou encore des notes"/>
    </ext>
  </extLst>
</table>
</file>

<file path=xl/theme/theme1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externalLinkPath" Target="file:///C:\Users\ABC%20Work\Dropbox\Development\AccessibilityTask_Excel\21-30\TF04036851_Diet%20and%20exercise%20journal_MZM_v2.xltx" TargetMode="Externa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sheetPr>
  <dimension ref="B1:K14"/>
  <sheetViews>
    <sheetView showGridLines="0" tabSelected="1" zoomScaleNormal="100" workbookViewId="0"/>
  </sheetViews>
  <sheetFormatPr baseColWidth="10" defaultColWidth="9" defaultRowHeight="14.25" x14ac:dyDescent="0.2"/>
  <cols>
    <col min="1" max="1" width="2.625" customWidth="1"/>
    <col min="2" max="2" width="24.875" style="33" customWidth="1"/>
    <col min="3" max="3" width="16.375" customWidth="1"/>
    <col min="4" max="9" width="10.375" customWidth="1"/>
    <col min="10" max="11" width="10.625" customWidth="1"/>
    <col min="12" max="12" width="2.625" customWidth="1"/>
  </cols>
  <sheetData>
    <row r="1" spans="2:11" ht="36.75" x14ac:dyDescent="0.7">
      <c r="B1" s="30">
        <f ca="1">TODAY()</f>
        <v>44897</v>
      </c>
      <c r="C1" s="23" t="s">
        <v>7</v>
      </c>
      <c r="D1" s="23"/>
      <c r="E1" s="23"/>
      <c r="F1" s="23"/>
      <c r="G1" s="23"/>
      <c r="H1" s="23"/>
      <c r="I1" s="23"/>
      <c r="J1" s="25" t="s">
        <v>11</v>
      </c>
      <c r="K1" s="25" t="s">
        <v>12</v>
      </c>
    </row>
    <row r="2" spans="2:11" ht="45" customHeight="1" x14ac:dyDescent="0.2">
      <c r="B2" s="29" t="s">
        <v>0</v>
      </c>
      <c r="C2" s="1" t="s">
        <v>8</v>
      </c>
    </row>
    <row r="3" spans="2:11" ht="30" customHeight="1" x14ac:dyDescent="0.5">
      <c r="B3" s="31">
        <f ca="1">DateDébut+121</f>
        <v>45018</v>
      </c>
      <c r="C3" s="16" t="s">
        <v>9</v>
      </c>
      <c r="D3" s="16"/>
      <c r="E3" s="16"/>
      <c r="F3" s="16"/>
      <c r="G3" s="16"/>
      <c r="H3" s="16"/>
      <c r="I3" s="16"/>
      <c r="J3" s="16"/>
      <c r="K3" s="16"/>
    </row>
    <row r="4" spans="2:11" ht="45" customHeight="1" x14ac:dyDescent="0.2">
      <c r="B4" s="29" t="s">
        <v>1</v>
      </c>
    </row>
    <row r="5" spans="2:11" ht="36.75" customHeight="1" x14ac:dyDescent="0.5">
      <c r="B5" s="24">
        <v>220</v>
      </c>
    </row>
    <row r="6" spans="2:11" ht="45" customHeight="1" x14ac:dyDescent="0.2">
      <c r="B6" s="19" t="s">
        <v>2</v>
      </c>
    </row>
    <row r="7" spans="2:11" ht="36.75" customHeight="1" x14ac:dyDescent="0.5">
      <c r="B7" s="24">
        <v>180</v>
      </c>
      <c r="C7" s="16" t="s">
        <v>10</v>
      </c>
      <c r="D7" s="16"/>
      <c r="E7" s="16"/>
      <c r="F7" s="16"/>
      <c r="G7" s="16"/>
      <c r="H7" s="16"/>
      <c r="I7" s="16"/>
      <c r="J7" s="16"/>
      <c r="K7" s="16"/>
    </row>
    <row r="8" spans="2:11" ht="45" customHeight="1" x14ac:dyDescent="0.2">
      <c r="B8" s="19" t="s">
        <v>3</v>
      </c>
    </row>
    <row r="9" spans="2:11" ht="36.75" customHeight="1" x14ac:dyDescent="0.5">
      <c r="B9" s="32">
        <f>PoindsIntitial-PoidsFinal</f>
        <v>40</v>
      </c>
    </row>
    <row r="10" spans="2:11" ht="45" customHeight="1" x14ac:dyDescent="0.2">
      <c r="B10" s="20" t="s">
        <v>4</v>
      </c>
    </row>
    <row r="11" spans="2:11" ht="36.75" customHeight="1" x14ac:dyDescent="0.5">
      <c r="B11" s="32">
        <f ca="1">DateFin-DateDébut</f>
        <v>121</v>
      </c>
      <c r="J11" s="2"/>
      <c r="K11" s="2"/>
    </row>
    <row r="12" spans="2:11" ht="45" customHeight="1" x14ac:dyDescent="0.2">
      <c r="B12" s="20" t="s">
        <v>5</v>
      </c>
      <c r="J12" s="2"/>
      <c r="K12" s="2"/>
    </row>
    <row r="13" spans="2:11" ht="36.75" customHeight="1" x14ac:dyDescent="0.5">
      <c r="B13" s="22">
        <f ca="1">ObjectifPoids/B11</f>
        <v>0.33057851239669422</v>
      </c>
      <c r="J13" s="2"/>
      <c r="K13" s="2"/>
    </row>
    <row r="14" spans="2:11" ht="45" customHeight="1" x14ac:dyDescent="0.2">
      <c r="B14" s="20" t="s">
        <v>6</v>
      </c>
    </row>
  </sheetData>
  <dataValidations count="15">
    <dataValidation allowBlank="1" showInputMessage="1" showErrorMessage="1" prompt="Entrez la Date de début dans cette cellule. Mettez à jour la Date de fin, le Poids initial et le Poids final souhaité dans les cellules ci-dessous. L’Objectif de perte de poids, les Jours et la Perte de poids par jour seront automatiquement calculés." sqref="B1" xr:uid="{00000000-0002-0000-0000-000000000000}"/>
    <dataValidation allowBlank="1" showInputMessage="1" showErrorMessage="1" prompt="Créez un Journal de régime alimentaire et d’exercices dans ce classeur. Entrez le Poids initial et le Poids final souhaité pour calculer l’Objectif de perte dans cette feuille. Les graphiques décrivent les Résultats du régime alimentaire et des exercices" sqref="A1" xr:uid="{00000000-0002-0000-0000-000001000000}"/>
    <dataValidation allowBlank="1" showInputMessage="1" showErrorMessage="1" prompt="Entrez la Date de fin dans cette cellule" sqref="B3" xr:uid="{00000000-0002-0000-0000-000002000000}"/>
    <dataValidation allowBlank="1" showInputMessage="1" showErrorMessage="1" prompt="Entrez le Poids initial dans cette cellule" sqref="B5" xr:uid="{00000000-0002-0000-0000-000003000000}"/>
    <dataValidation allowBlank="1" showInputMessage="1" showErrorMessage="1" prompt="Entrez le Poids final dans cette cellule" sqref="B7" xr:uid="{00000000-0002-0000-0000-000004000000}"/>
    <dataValidation allowBlank="1" showInputMessage="1" showErrorMessage="1" prompt="L’Objectif de perte est calculé automatiquement dans cette cellule" sqref="B9" xr:uid="{00000000-0002-0000-0000-000005000000}"/>
    <dataValidation allowBlank="1" showInputMessage="1" showErrorMessage="1" prompt="Les Jours pour la perte sont calculés automatiquement dans cette cellule" sqref="B11" xr:uid="{00000000-0002-0000-0000-000006000000}"/>
    <dataValidation allowBlank="1" showInputMessage="1" showErrorMessage="1" prompt="La Perte de poids par jour est calculée automatiquement dans cette cellule" sqref="B13" xr:uid="{00000000-0002-0000-0000-000007000000}"/>
    <dataValidation allowBlank="1" showInputMessage="1" showErrorMessage="1" prompt="Le titre de cette feuille de calcul figure dans cette cellule. Sélectionnez la cellule J1 pour accéder à la feuille de calcul Exercices et la cellule K1 pour accéder à la feuille de calcul Régime alimentaire" sqref="C1" xr:uid="{00000000-0002-0000-0000-000008000000}"/>
    <dataValidation allowBlank="1" showInputMessage="1" showErrorMessage="1" prompt="Lien de navigation vers la feuille de calcul Exercices" sqref="J1" xr:uid="{00000000-0002-0000-0000-000009000000}"/>
    <dataValidation allowBlank="1" showInputMessage="1" showErrorMessage="1" prompt="Lien de navigation vers la feuille de calcul Régime alimentaire" sqref="K1" xr:uid="{00000000-0002-0000-0000-00000A000000}"/>
    <dataValidation allowBlank="1" showInputMessage="1" showErrorMessage="1" prompt="L’Analyse diététique est basée sur les entrées de la feuille de calcul Régime alimentaire" sqref="C3" xr:uid="{00000000-0002-0000-0000-00000B000000}"/>
    <dataValidation allowBlank="1" showInputMessage="1" showErrorMessage="1" prompt="L’Analyse des exercices est basée sur les entrées de la feuille de calcul Exercices" sqref="C7" xr:uid="{00000000-0002-0000-0000-00000C000000}"/>
    <dataValidation allowBlank="1" showInputMessage="1" showErrorMessage="1" prompt="Un graphique à barres empilées Analyse diététique figure dans les cellules C4 à K7" sqref="C4" xr:uid="{00000000-0002-0000-0000-00000D000000}"/>
    <dataValidation allowBlank="1" showInputMessage="1" showErrorMessage="1" prompt="Le sous-titre de cette feuille de calcul figure dans cette cellule. Un graphique Analyse diététique commence dans la cellule C4. Un graphique Analyse des exercices commence dans la cellule C9" sqref="C2" xr:uid="{00000000-0002-0000-0000-00000F000000}"/>
  </dataValidations>
  <hyperlinks>
    <hyperlink ref="J1" location="EXERCICE!A1" tooltip="Sélectionnez pour afficher la feuille de calcul Exercices" display="Exercise" xr:uid="{00000000-0004-0000-0000-000000000000}"/>
    <hyperlink ref="K1" location="RÉGIME ALIMENTAIRE!A1" tooltip="Sélectionnez pour afficher la feuille de calcul Régime alimentaire" display="Diet" xr:uid="{00000000-0004-0000-0000-000001000000}"/>
  </hyperlinks>
  <pageMargins left="0.7" right="0.7" top="0.75" bottom="0.75" header="0.3" footer="0.3"/>
  <pageSetup paperSize="9" scale="6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sheetPr>
  <dimension ref="B1:I19"/>
  <sheetViews>
    <sheetView showGridLines="0" zoomScaleNormal="100" workbookViewId="0"/>
  </sheetViews>
  <sheetFormatPr baseColWidth="10" defaultColWidth="9" defaultRowHeight="32.25" customHeight="1" x14ac:dyDescent="0.2"/>
  <cols>
    <col min="1" max="1" width="2.625" customWidth="1"/>
    <col min="2" max="2" width="15.625" customWidth="1"/>
    <col min="3" max="3" width="12.5" customWidth="1"/>
    <col min="4" max="4" width="17.25" customWidth="1"/>
    <col min="5" max="5" width="13.625" customWidth="1"/>
    <col min="6" max="6" width="12.625" customWidth="1"/>
    <col min="7" max="8" width="15.875" customWidth="1"/>
    <col min="9" max="9" width="37.75" customWidth="1"/>
    <col min="10" max="10" width="2.625" customWidth="1"/>
  </cols>
  <sheetData>
    <row r="1" spans="2:9" ht="37.5" customHeight="1" x14ac:dyDescent="0.7">
      <c r="B1" s="23" t="s">
        <v>13</v>
      </c>
      <c r="C1" s="23"/>
      <c r="D1" s="23"/>
      <c r="E1" s="23"/>
      <c r="F1" s="23"/>
      <c r="G1" s="25" t="s">
        <v>24</v>
      </c>
      <c r="H1" s="25" t="s">
        <v>11</v>
      </c>
      <c r="I1" s="23"/>
    </row>
    <row r="2" spans="2:9" ht="35.25" customHeight="1" x14ac:dyDescent="0.2">
      <c r="B2" s="14" t="str">
        <f>Sous_titre</f>
        <v>JOURNAL DE RÉGIME ALIMENTAIRE ET D’EXERCICE</v>
      </c>
      <c r="C2" s="1"/>
      <c r="D2" s="1"/>
      <c r="E2" s="1"/>
      <c r="F2" s="1"/>
      <c r="G2" s="1"/>
      <c r="H2" s="1"/>
      <c r="I2" s="1"/>
    </row>
    <row r="3" spans="2:9" ht="21" customHeight="1" x14ac:dyDescent="0.2">
      <c r="B3" s="11" t="s">
        <v>14</v>
      </c>
      <c r="C3" s="38" t="s">
        <v>15</v>
      </c>
      <c r="D3" s="12" t="s">
        <v>16</v>
      </c>
      <c r="E3" s="13" t="s">
        <v>22</v>
      </c>
      <c r="F3" s="13" t="s">
        <v>23</v>
      </c>
      <c r="G3" s="13" t="s">
        <v>25</v>
      </c>
      <c r="H3" s="13" t="s">
        <v>26</v>
      </c>
      <c r="I3" s="12" t="s">
        <v>27</v>
      </c>
    </row>
    <row r="4" spans="2:9" ht="32.25" customHeight="1" x14ac:dyDescent="0.2">
      <c r="B4" s="17">
        <f ca="1">DateDébut</f>
        <v>44897</v>
      </c>
      <c r="C4" s="36">
        <v>0.29166666666666669</v>
      </c>
      <c r="D4" s="9" t="s">
        <v>17</v>
      </c>
      <c r="E4" s="21">
        <v>1</v>
      </c>
      <c r="F4" s="21">
        <v>0</v>
      </c>
      <c r="G4" s="21">
        <v>0</v>
      </c>
      <c r="H4" s="21">
        <v>0</v>
      </c>
      <c r="I4" s="9" t="s">
        <v>28</v>
      </c>
    </row>
    <row r="5" spans="2:9" ht="32.25" customHeight="1" x14ac:dyDescent="0.2">
      <c r="B5" s="17">
        <f ca="1">DateDébut</f>
        <v>44897</v>
      </c>
      <c r="C5" s="36">
        <v>0.33333333333333331</v>
      </c>
      <c r="D5" s="9" t="s">
        <v>18</v>
      </c>
      <c r="E5" s="21">
        <v>10</v>
      </c>
      <c r="F5" s="21">
        <v>10</v>
      </c>
      <c r="G5" s="21">
        <v>2</v>
      </c>
      <c r="H5" s="21">
        <v>10</v>
      </c>
      <c r="I5" s="9" t="s">
        <v>29</v>
      </c>
    </row>
    <row r="6" spans="2:9" ht="32.25" customHeight="1" x14ac:dyDescent="0.2">
      <c r="B6" s="17">
        <f ca="1">DateDébut</f>
        <v>44897</v>
      </c>
      <c r="C6" s="36">
        <v>0.5</v>
      </c>
      <c r="D6" s="9" t="s">
        <v>19</v>
      </c>
      <c r="E6" s="21">
        <v>283</v>
      </c>
      <c r="F6" s="21">
        <v>46</v>
      </c>
      <c r="G6" s="21">
        <v>18</v>
      </c>
      <c r="H6" s="21">
        <v>3.5</v>
      </c>
      <c r="I6" s="9" t="s">
        <v>30</v>
      </c>
    </row>
    <row r="7" spans="2:9" ht="32.25" customHeight="1" x14ac:dyDescent="0.2">
      <c r="B7" s="17">
        <f ca="1">DateDébut</f>
        <v>44897</v>
      </c>
      <c r="C7" s="36">
        <v>0.79166666666666663</v>
      </c>
      <c r="D7" s="9" t="s">
        <v>20</v>
      </c>
      <c r="E7" s="21">
        <v>500</v>
      </c>
      <c r="F7" s="21">
        <v>42</v>
      </c>
      <c r="G7" s="21">
        <v>35</v>
      </c>
      <c r="H7" s="21">
        <v>25</v>
      </c>
      <c r="I7" s="9" t="s">
        <v>31</v>
      </c>
    </row>
    <row r="8" spans="2:9" ht="32.25" customHeight="1" x14ac:dyDescent="0.2">
      <c r="B8" s="17">
        <f ca="1">DateDébut+1</f>
        <v>44898</v>
      </c>
      <c r="C8" s="36">
        <v>0.29166666666666669</v>
      </c>
      <c r="D8" s="9" t="s">
        <v>17</v>
      </c>
      <c r="E8" s="21">
        <v>1</v>
      </c>
      <c r="F8" s="21">
        <v>0</v>
      </c>
      <c r="G8" s="21">
        <v>0</v>
      </c>
      <c r="H8" s="21">
        <v>0</v>
      </c>
      <c r="I8" s="9" t="s">
        <v>28</v>
      </c>
    </row>
    <row r="9" spans="2:9" ht="32.25" customHeight="1" x14ac:dyDescent="0.2">
      <c r="B9" s="17">
        <f ca="1">DateDébut+1</f>
        <v>44898</v>
      </c>
      <c r="C9" s="36">
        <v>0.33333333333333331</v>
      </c>
      <c r="D9" s="9" t="s">
        <v>21</v>
      </c>
      <c r="E9" s="21">
        <v>10</v>
      </c>
      <c r="F9" s="21">
        <v>10</v>
      </c>
      <c r="G9" s="21">
        <v>2</v>
      </c>
      <c r="H9" s="21">
        <v>10</v>
      </c>
      <c r="I9" s="9" t="s">
        <v>29</v>
      </c>
    </row>
    <row r="10" spans="2:9" ht="32.25" customHeight="1" x14ac:dyDescent="0.2">
      <c r="B10" s="17">
        <f ca="1">DateDébut+1</f>
        <v>44898</v>
      </c>
      <c r="C10" s="36">
        <v>0.5</v>
      </c>
      <c r="D10" s="9" t="s">
        <v>19</v>
      </c>
      <c r="E10" s="21">
        <v>189</v>
      </c>
      <c r="F10" s="21">
        <v>26</v>
      </c>
      <c r="G10" s="21">
        <v>3</v>
      </c>
      <c r="H10" s="21">
        <v>8</v>
      </c>
      <c r="I10" s="9" t="s">
        <v>32</v>
      </c>
    </row>
    <row r="11" spans="2:9" ht="32.25" customHeight="1" x14ac:dyDescent="0.2">
      <c r="B11" s="17">
        <f ca="1">DateDébut+1</f>
        <v>44898</v>
      </c>
      <c r="C11" s="36">
        <v>0.79166666666666663</v>
      </c>
      <c r="D11" s="9" t="s">
        <v>20</v>
      </c>
      <c r="E11" s="21">
        <v>477</v>
      </c>
      <c r="F11" s="21">
        <v>62</v>
      </c>
      <c r="G11" s="21">
        <v>13.5</v>
      </c>
      <c r="H11" s="21">
        <v>21</v>
      </c>
      <c r="I11" s="9" t="s">
        <v>20</v>
      </c>
    </row>
    <row r="12" spans="2:9" ht="32.25" customHeight="1" x14ac:dyDescent="0.2">
      <c r="B12" s="17">
        <f ca="1">DateDébut+2</f>
        <v>44899</v>
      </c>
      <c r="C12" s="36">
        <v>0.29166666666666669</v>
      </c>
      <c r="D12" s="9" t="s">
        <v>17</v>
      </c>
      <c r="E12" s="21">
        <v>1</v>
      </c>
      <c r="F12" s="21">
        <v>0</v>
      </c>
      <c r="G12" s="21">
        <v>0</v>
      </c>
      <c r="H12" s="21">
        <v>0</v>
      </c>
      <c r="I12" s="9" t="s">
        <v>28</v>
      </c>
    </row>
    <row r="13" spans="2:9" ht="32.25" customHeight="1" x14ac:dyDescent="0.2">
      <c r="B13" s="17">
        <f ca="1">DateDébut+2</f>
        <v>44899</v>
      </c>
      <c r="C13" s="36">
        <v>0.33333333333333331</v>
      </c>
      <c r="D13" s="9" t="s">
        <v>18</v>
      </c>
      <c r="E13" s="21">
        <v>245</v>
      </c>
      <c r="F13" s="21">
        <v>48</v>
      </c>
      <c r="G13" s="21">
        <v>10</v>
      </c>
      <c r="H13" s="21">
        <v>1.5</v>
      </c>
      <c r="I13" s="9" t="s">
        <v>29</v>
      </c>
    </row>
    <row r="14" spans="2:9" ht="32.25" customHeight="1" x14ac:dyDescent="0.2">
      <c r="B14" s="17">
        <f ca="1">DateDébut+2</f>
        <v>44899</v>
      </c>
      <c r="C14" s="36">
        <v>0.5</v>
      </c>
      <c r="D14" s="9" t="s">
        <v>19</v>
      </c>
      <c r="E14" s="21">
        <v>247</v>
      </c>
      <c r="F14" s="21">
        <v>11</v>
      </c>
      <c r="G14" s="21">
        <v>43</v>
      </c>
      <c r="H14" s="21">
        <v>5</v>
      </c>
      <c r="I14" s="9" t="s">
        <v>33</v>
      </c>
    </row>
    <row r="15" spans="2:9" ht="32.25" customHeight="1" x14ac:dyDescent="0.2">
      <c r="B15" s="17">
        <f ca="1">DateDébut+2</f>
        <v>44899</v>
      </c>
      <c r="C15" s="36">
        <v>0.79166666666666663</v>
      </c>
      <c r="D15" s="9" t="s">
        <v>20</v>
      </c>
      <c r="E15" s="21">
        <v>456</v>
      </c>
      <c r="F15" s="21">
        <v>64</v>
      </c>
      <c r="G15" s="21">
        <v>32</v>
      </c>
      <c r="H15" s="21">
        <v>22</v>
      </c>
      <c r="I15" s="9" t="s">
        <v>20</v>
      </c>
    </row>
    <row r="16" spans="2:9" ht="32.25" customHeight="1" x14ac:dyDescent="0.2">
      <c r="B16" s="18">
        <f ca="1">DateDébut+3</f>
        <v>44900</v>
      </c>
      <c r="C16" s="37">
        <v>0.29166666666666669</v>
      </c>
      <c r="D16" s="9" t="s">
        <v>21</v>
      </c>
      <c r="E16" s="21">
        <v>10</v>
      </c>
      <c r="F16" s="21">
        <v>10</v>
      </c>
      <c r="G16" s="21">
        <v>2</v>
      </c>
      <c r="H16" s="21">
        <v>10</v>
      </c>
      <c r="I16" s="9" t="s">
        <v>29</v>
      </c>
    </row>
    <row r="17" spans="2:9" ht="32.25" customHeight="1" x14ac:dyDescent="0.2">
      <c r="B17" s="18">
        <f ca="1">DateDébut+3</f>
        <v>44900</v>
      </c>
      <c r="C17" s="37">
        <v>0.41666666666666669</v>
      </c>
      <c r="D17" t="s">
        <v>17</v>
      </c>
      <c r="E17" s="21">
        <v>135</v>
      </c>
      <c r="F17" s="21">
        <v>12.36</v>
      </c>
      <c r="G17" s="21">
        <v>8.81</v>
      </c>
      <c r="H17" s="21">
        <v>5.51</v>
      </c>
      <c r="I17" t="s">
        <v>34</v>
      </c>
    </row>
    <row r="18" spans="2:9" ht="32.25" customHeight="1" x14ac:dyDescent="0.2">
      <c r="B18" s="18">
        <f ca="1">DateDébut+3</f>
        <v>44900</v>
      </c>
      <c r="C18" s="37">
        <v>0.51041666666666663</v>
      </c>
      <c r="D18" t="s">
        <v>19</v>
      </c>
      <c r="E18" s="21">
        <v>184</v>
      </c>
      <c r="F18" s="21">
        <v>7</v>
      </c>
      <c r="G18" s="21">
        <v>5.43</v>
      </c>
      <c r="H18" s="21">
        <v>15</v>
      </c>
      <c r="I18" t="s">
        <v>33</v>
      </c>
    </row>
    <row r="19" spans="2:9" ht="32.25" customHeight="1" x14ac:dyDescent="0.2">
      <c r="B19" s="17">
        <f ca="1">DateDébut+5</f>
        <v>44902</v>
      </c>
      <c r="C19" s="37">
        <v>0.79166666666666663</v>
      </c>
      <c r="D19" s="9" t="s">
        <v>20</v>
      </c>
      <c r="E19" s="21">
        <v>477</v>
      </c>
      <c r="F19" s="21">
        <v>62</v>
      </c>
      <c r="G19" s="21">
        <v>13.5</v>
      </c>
      <c r="H19" s="21">
        <v>21</v>
      </c>
      <c r="I19" s="9" t="s">
        <v>20</v>
      </c>
    </row>
  </sheetData>
  <dataValidations count="13">
    <dataValidation allowBlank="1" showInputMessage="1" showErrorMessage="1" prompt="Lien de navigation vers la feuille de calcul Objectifs" sqref="G1" xr:uid="{00000000-0002-0000-0100-000000000000}"/>
    <dataValidation allowBlank="1" showInputMessage="1" showErrorMessage="1" prompt="Lien de navigation vers la feuille de calcul Exercices" sqref="H1" xr:uid="{00000000-0002-0000-0100-000001000000}"/>
    <dataValidation allowBlank="1" showInputMessage="1" showErrorMessage="1" prompt="Entrez la Date dans cette colonne sous ce titre. Utilisez les filtres de titre pour trouver des entrées spécifiques" sqref="B3" xr:uid="{00000000-0002-0000-0100-000002000000}"/>
    <dataValidation allowBlank="1" showInputMessage="1" showErrorMessage="1" prompt="Entrez l’Heure dans cette colonne sous ce titre" sqref="C3" xr:uid="{00000000-0002-0000-0100-000003000000}"/>
    <dataValidation allowBlank="1" showInputMessage="1" showErrorMessage="1" prompt="Entrez une Description telle que Petit-déjeuner, Déjeuner ou Dîner dans cette colonne sous ce titre" sqref="D3" xr:uid="{00000000-0002-0000-0100-000004000000}"/>
    <dataValidation allowBlank="1" showInputMessage="1" showErrorMessage="1" prompt="Entrez le total des Calories dans cette colonne sous ce titre" sqref="E3" xr:uid="{00000000-0002-0000-0100-000005000000}"/>
    <dataValidation allowBlank="1" showInputMessage="1" showErrorMessage="1" prompt="Entrez le total des Glucides dans cette colonne sous ce titre" sqref="F3" xr:uid="{00000000-0002-0000-0100-000006000000}"/>
    <dataValidation allowBlank="1" showInputMessage="1" showErrorMessage="1" prompt="Entrez le total des Protéines dans cette colonne sous ce titre" sqref="G3" xr:uid="{00000000-0002-0000-0100-000007000000}"/>
    <dataValidation allowBlank="1" showInputMessage="1" showErrorMessage="1" prompt="Entrez le total des Lipides dans cette colonne sous ce titre" sqref="H3" xr:uid="{00000000-0002-0000-0100-000008000000}"/>
    <dataValidation allowBlank="1" showInputMessage="1" showErrorMessage="1" prompt="Entrez des Notes dans cette colonne sous ce titre" sqref="I3" xr:uid="{00000000-0002-0000-0100-000009000000}"/>
    <dataValidation allowBlank="1" showInputMessage="1" showErrorMessage="1" prompt="Suivez le Régime dans cette feuille de calcul. Entrez les informations relatives au régime dans le tableau Régime alimentaire. Les informations des deux dernières semaines apparaîtront sur le graphique Analyse diététique dans la feuille Objectifs" sqref="A1" xr:uid="{00000000-0002-0000-0100-00000A000000}"/>
    <dataValidation allowBlank="1" showInputMessage="1" showErrorMessage="1" prompt="Le titre de cette feuille de calcul figure dans cette cellule. Sélectionnez la cellule G1 pour accéder à la feuille de calcul Objectifs et la cellule H1 pour accéder à la feuille de calcul Exercices" sqref="B1" xr:uid="{00000000-0002-0000-0100-00000B000000}"/>
    <dataValidation allowBlank="1" showInputMessage="1" showErrorMessage="1" prompt="Le sous-titre de cette feuille de calcul figure dans cette cellule. Entrez les informations relatives au régime dans le tableau ci-dessous" sqref="B2" xr:uid="{00000000-0002-0000-0100-00000C000000}"/>
  </dataValidations>
  <hyperlinks>
    <hyperlink ref="G1" location="OBJECTIFS!A1" tooltip="Sélectionnez pour afficher la feuille de calcul Objectifs" display="Goals" xr:uid="{00000000-0004-0000-0100-000000000000}"/>
    <hyperlink ref="H1" location="EXERCICE!A1" tooltip="Sélectionnez pour afficher la feuille de calcul Exercices" display="Exercise" xr:uid="{00000000-0004-0000-0100-000001000000}"/>
  </hyperlinks>
  <pageMargins left="0.7" right="0.7" top="0.75" bottom="0.75" header="0.3" footer="0.3"/>
  <pageSetup paperSize="9" scale="56" fitToHeight="0" orientation="portrait"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sheetPr>
  <dimension ref="B1:G20"/>
  <sheetViews>
    <sheetView showGridLines="0" zoomScaleNormal="100" workbookViewId="0"/>
  </sheetViews>
  <sheetFormatPr baseColWidth="10" defaultColWidth="9" defaultRowHeight="32.25" customHeight="1" x14ac:dyDescent="0.2"/>
  <cols>
    <col min="1" max="1" width="2.625" style="10" customWidth="1"/>
    <col min="2" max="2" width="13.75" style="10" customWidth="1"/>
    <col min="3" max="3" width="20.875" style="10" customWidth="1"/>
    <col min="4" max="4" width="23" style="10" customWidth="1"/>
    <col min="5" max="5" width="36.75" style="10" customWidth="1"/>
    <col min="6" max="7" width="12.625" style="10" customWidth="1"/>
    <col min="8" max="16384" width="9" style="10"/>
  </cols>
  <sheetData>
    <row r="1" spans="2:7" customFormat="1" ht="37.5" customHeight="1" x14ac:dyDescent="0.7">
      <c r="B1" s="23" t="s">
        <v>35</v>
      </c>
      <c r="C1" s="23"/>
      <c r="D1" s="23"/>
      <c r="E1" s="23"/>
      <c r="F1" s="25" t="s">
        <v>12</v>
      </c>
      <c r="G1" s="25" t="s">
        <v>24</v>
      </c>
    </row>
    <row r="2" spans="2:7" customFormat="1" ht="35.25" customHeight="1" x14ac:dyDescent="0.2">
      <c r="B2" s="14" t="str">
        <f>Sous_titre</f>
        <v>JOURNAL DE RÉGIME ALIMENTAIRE ET D’EXERCICE</v>
      </c>
      <c r="F2" s="10"/>
      <c r="G2" s="10"/>
    </row>
    <row r="3" spans="2:7" ht="21" customHeight="1" x14ac:dyDescent="0.2">
      <c r="B3" s="26" t="s">
        <v>14</v>
      </c>
      <c r="C3" s="27" t="s">
        <v>36</v>
      </c>
      <c r="D3" s="27" t="s">
        <v>37</v>
      </c>
      <c r="E3" s="28" t="s">
        <v>27</v>
      </c>
    </row>
    <row r="4" spans="2:7" ht="32.25" customHeight="1" x14ac:dyDescent="0.2">
      <c r="B4" s="17">
        <f ca="1">DateDébut+4</f>
        <v>44901</v>
      </c>
      <c r="C4" s="21">
        <v>30</v>
      </c>
      <c r="D4" s="21">
        <v>120</v>
      </c>
      <c r="E4" s="9" t="s">
        <v>38</v>
      </c>
    </row>
    <row r="5" spans="2:7" ht="32.25" customHeight="1" x14ac:dyDescent="0.2">
      <c r="B5" s="17">
        <f ca="1">B4+1</f>
        <v>44902</v>
      </c>
      <c r="C5" s="21">
        <v>60</v>
      </c>
      <c r="D5" s="21">
        <v>180</v>
      </c>
      <c r="E5" s="9" t="s">
        <v>39</v>
      </c>
    </row>
    <row r="6" spans="2:7" ht="32.25" customHeight="1" x14ac:dyDescent="0.2">
      <c r="B6" s="17">
        <f t="shared" ref="B6:B20" ca="1" si="0">B5+1</f>
        <v>44903</v>
      </c>
      <c r="C6" s="21">
        <v>60</v>
      </c>
      <c r="D6" s="21">
        <v>350</v>
      </c>
      <c r="E6" s="9" t="s">
        <v>40</v>
      </c>
    </row>
    <row r="7" spans="2:7" ht="32.25" customHeight="1" x14ac:dyDescent="0.2">
      <c r="B7" s="17">
        <f t="shared" ca="1" si="0"/>
        <v>44904</v>
      </c>
      <c r="C7" s="21">
        <v>30</v>
      </c>
      <c r="D7" s="21">
        <v>150</v>
      </c>
      <c r="E7" s="9" t="s">
        <v>38</v>
      </c>
    </row>
    <row r="8" spans="2:7" ht="32.25" customHeight="1" x14ac:dyDescent="0.2">
      <c r="B8" s="17">
        <f t="shared" ca="1" si="0"/>
        <v>44905</v>
      </c>
      <c r="C8" s="21">
        <v>25</v>
      </c>
      <c r="D8" s="21">
        <v>125</v>
      </c>
      <c r="E8" s="9" t="s">
        <v>41</v>
      </c>
    </row>
    <row r="9" spans="2:7" ht="32.25" customHeight="1" x14ac:dyDescent="0.2">
      <c r="B9" s="17">
        <f t="shared" ca="1" si="0"/>
        <v>44906</v>
      </c>
      <c r="C9" s="21">
        <v>20</v>
      </c>
      <c r="D9" s="21">
        <v>285</v>
      </c>
      <c r="E9" s="9" t="s">
        <v>38</v>
      </c>
    </row>
    <row r="10" spans="2:7" ht="32.25" customHeight="1" x14ac:dyDescent="0.2">
      <c r="B10" s="17">
        <f t="shared" ca="1" si="0"/>
        <v>44907</v>
      </c>
      <c r="C10" s="21">
        <v>40</v>
      </c>
      <c r="D10" s="21">
        <v>205</v>
      </c>
      <c r="E10" s="9" t="s">
        <v>41</v>
      </c>
    </row>
    <row r="11" spans="2:7" ht="32.25" customHeight="1" x14ac:dyDescent="0.2">
      <c r="B11" s="17">
        <f t="shared" ca="1" si="0"/>
        <v>44908</v>
      </c>
      <c r="C11" s="21">
        <v>30</v>
      </c>
      <c r="D11" s="21">
        <v>335</v>
      </c>
      <c r="E11" s="9" t="s">
        <v>41</v>
      </c>
    </row>
    <row r="12" spans="2:7" ht="32.25" customHeight="1" x14ac:dyDescent="0.2">
      <c r="B12" s="17">
        <f t="shared" ca="1" si="0"/>
        <v>44909</v>
      </c>
      <c r="C12" s="21">
        <v>40</v>
      </c>
      <c r="D12" s="21">
        <v>175</v>
      </c>
      <c r="E12" s="9" t="s">
        <v>41</v>
      </c>
    </row>
    <row r="13" spans="2:7" ht="32.25" customHeight="1" x14ac:dyDescent="0.2">
      <c r="B13" s="17">
        <f t="shared" ca="1" si="0"/>
        <v>44910</v>
      </c>
      <c r="C13" s="21">
        <v>45</v>
      </c>
      <c r="D13" s="21">
        <v>325</v>
      </c>
      <c r="E13" s="9" t="s">
        <v>38</v>
      </c>
    </row>
    <row r="14" spans="2:7" ht="32.25" customHeight="1" x14ac:dyDescent="0.2">
      <c r="B14" s="17">
        <f t="shared" ca="1" si="0"/>
        <v>44911</v>
      </c>
      <c r="C14" s="21">
        <v>40</v>
      </c>
      <c r="D14" s="21">
        <v>270</v>
      </c>
      <c r="E14" s="9" t="s">
        <v>41</v>
      </c>
    </row>
    <row r="15" spans="2:7" ht="32.25" customHeight="1" x14ac:dyDescent="0.2">
      <c r="B15" s="17">
        <f t="shared" ca="1" si="0"/>
        <v>44912</v>
      </c>
      <c r="C15" s="21">
        <v>20</v>
      </c>
      <c r="D15" s="21">
        <v>295</v>
      </c>
      <c r="E15" s="9" t="s">
        <v>38</v>
      </c>
    </row>
    <row r="16" spans="2:7" ht="32.25" customHeight="1" x14ac:dyDescent="0.2">
      <c r="B16" s="17">
        <f t="shared" ca="1" si="0"/>
        <v>44913</v>
      </c>
      <c r="C16" s="21">
        <v>45</v>
      </c>
      <c r="D16" s="21">
        <v>350</v>
      </c>
      <c r="E16" s="9" t="s">
        <v>41</v>
      </c>
    </row>
    <row r="17" spans="2:5" ht="32.25" customHeight="1" x14ac:dyDescent="0.2">
      <c r="B17" s="17">
        <f t="shared" ca="1" si="0"/>
        <v>44914</v>
      </c>
      <c r="C17" s="21">
        <v>35</v>
      </c>
      <c r="D17" s="21">
        <v>320</v>
      </c>
      <c r="E17" s="9" t="s">
        <v>41</v>
      </c>
    </row>
    <row r="18" spans="2:5" ht="32.25" customHeight="1" x14ac:dyDescent="0.2">
      <c r="B18" s="17">
        <f t="shared" ca="1" si="0"/>
        <v>44915</v>
      </c>
      <c r="C18" s="21">
        <v>40</v>
      </c>
      <c r="D18" s="21">
        <v>290</v>
      </c>
      <c r="E18" s="9" t="s">
        <v>41</v>
      </c>
    </row>
    <row r="19" spans="2:5" ht="32.25" customHeight="1" x14ac:dyDescent="0.2">
      <c r="B19" s="17">
        <f ca="1">B18+1</f>
        <v>44916</v>
      </c>
      <c r="C19" s="21">
        <v>25</v>
      </c>
      <c r="D19" s="21">
        <v>265</v>
      </c>
      <c r="E19" s="9" t="s">
        <v>38</v>
      </c>
    </row>
    <row r="20" spans="2:5" ht="32.25" customHeight="1" x14ac:dyDescent="0.2">
      <c r="B20" s="17">
        <f t="shared" ca="1" si="0"/>
        <v>44917</v>
      </c>
      <c r="C20" s="21">
        <v>20</v>
      </c>
      <c r="D20" s="21">
        <v>195</v>
      </c>
      <c r="E20" s="9" t="s">
        <v>41</v>
      </c>
    </row>
  </sheetData>
  <dataValidations count="9">
    <dataValidation allowBlank="1" showInputMessage="1" showErrorMessage="1" prompt="Suivez les exercices grâce à cette feuille de calcul. Entrez les informations relatives aux exercices dans le tableau Exercices. Les informations des deux dernières semaines s’afficheront sur le graphique Analyse des exercices dans la feuille Objectifs" sqref="A1" xr:uid="{00000000-0002-0000-0200-000000000000}"/>
    <dataValidation allowBlank="1" showInputMessage="1" showErrorMessage="1" prompt="Le titre de cette feuille de calcul figure dans cette cellule. Sélectionnez la cellule F1 pour naviguer jusqu’à la feuille de calcul Régime alimentaire et la cellule G1 pour accéder à la feuille de calcul Objectifs" sqref="B1" xr:uid="{00000000-0002-0000-0200-000001000000}"/>
    <dataValidation allowBlank="1" showInputMessage="1" showErrorMessage="1" prompt="Le sous-titre de cette feuille de calcul figure dans cette cellule. Entrez les informations relatives aux Exercices dans le tableau ci-dessous" sqref="B2" xr:uid="{00000000-0002-0000-0200-000002000000}"/>
    <dataValidation allowBlank="1" showInputMessage="1" showErrorMessage="1" prompt="Lien de navigation vers la feuille de calcul Régime alimentaire" sqref="F1" xr:uid="{00000000-0002-0000-0200-000003000000}"/>
    <dataValidation allowBlank="1" showInputMessage="1" showErrorMessage="1" prompt="Lien de navigation vers la feuille de calcul Objectifs" sqref="G1" xr:uid="{00000000-0002-0000-0200-000004000000}"/>
    <dataValidation allowBlank="1" showInputMessage="1" showErrorMessage="1" prompt="Entrez la Date dans cette colonne sous ce titre. Utilisez les filtres de titre pour trouver des entrées spécifiques" sqref="B3" xr:uid="{00000000-0002-0000-0200-000005000000}"/>
    <dataValidation allowBlank="1" showInputMessage="1" showErrorMessage="1" prompt="Entrez la Durée en minutes dans cette colonne sous ce titre" sqref="C3" xr:uid="{00000000-0002-0000-0200-000006000000}"/>
    <dataValidation allowBlank="1" showInputMessage="1" showErrorMessage="1" prompt="Entrez les Calories brûlées dans cette colonne sous ce titre" sqref="D3" xr:uid="{00000000-0002-0000-0200-000007000000}"/>
    <dataValidation allowBlank="1" showInputMessage="1" showErrorMessage="1" prompt="Entrez des Notes dans cette colonne sous ce titre" sqref="E3" xr:uid="{00000000-0002-0000-0200-000008000000}"/>
  </dataValidations>
  <hyperlinks>
    <hyperlink ref="F1" location="RÉGIME ALIMENTAIRE!A1" tooltip="Sélectionnez pour afficher la feuille de calcul Régime alimentaire" display="Diet" xr:uid="{00000000-0004-0000-0200-000000000000}"/>
    <hyperlink ref="G1" location="OBJECTIFS!A1" tooltip="Sélectionnez pour afficher la feuille de calcul Objectifs" display="Goals" xr:uid="{00000000-0004-0000-0200-000001000000}"/>
  </hyperlinks>
  <pageMargins left="0.7" right="0.7" top="0.75" bottom="0.75" header="0.3" footer="0.3"/>
  <pageSetup paperSize="9" scale="65" fitToHeight="0" orientation="portrait"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2:J36"/>
  <sheetViews>
    <sheetView showGridLines="0" zoomScaleNormal="100" workbookViewId="0"/>
  </sheetViews>
  <sheetFormatPr baseColWidth="10" defaultColWidth="9" defaultRowHeight="14.25" x14ac:dyDescent="0.2"/>
  <cols>
    <col min="1" max="1" width="1.625" customWidth="1"/>
    <col min="2" max="2" width="32" bestFit="1" customWidth="1"/>
    <col min="3" max="3" width="2.875" customWidth="1"/>
    <col min="4" max="4" width="8.625" customWidth="1"/>
    <col min="5" max="5" width="6.75" customWidth="1"/>
    <col min="6" max="6" width="18.875" customWidth="1"/>
    <col min="7" max="7" width="21.375" customWidth="1"/>
    <col min="8" max="8" width="18.125" customWidth="1"/>
    <col min="9" max="9" width="11.125" customWidth="1"/>
    <col min="10" max="10" width="9.875" customWidth="1"/>
  </cols>
  <sheetData>
    <row r="2" spans="2:10" ht="27" x14ac:dyDescent="0.5">
      <c r="B2" s="34" t="s">
        <v>42</v>
      </c>
      <c r="C2" s="34"/>
      <c r="D2" s="34"/>
      <c r="E2" s="34"/>
      <c r="F2" s="34"/>
      <c r="G2" s="34"/>
      <c r="H2" s="34"/>
      <c r="I2" s="34"/>
      <c r="J2" s="34"/>
    </row>
    <row r="4" spans="2:10" ht="15.95" customHeight="1" x14ac:dyDescent="0.2">
      <c r="B4" s="8" t="s">
        <v>43</v>
      </c>
      <c r="C4" s="35">
        <f>ROW(Régime_alimentaire[[#Headers],[DATE]])+1</f>
        <v>4</v>
      </c>
      <c r="D4" s="4" t="s">
        <v>14</v>
      </c>
      <c r="E4" s="4" t="s">
        <v>47</v>
      </c>
      <c r="F4" s="4" t="s">
        <v>26</v>
      </c>
      <c r="G4" s="4" t="s">
        <v>25</v>
      </c>
      <c r="H4" s="4" t="s">
        <v>23</v>
      </c>
      <c r="I4" s="4" t="s">
        <v>22</v>
      </c>
      <c r="J4" s="4" t="s">
        <v>48</v>
      </c>
    </row>
    <row r="5" spans="2:10" ht="15.95" customHeight="1" x14ac:dyDescent="0.2">
      <c r="B5" s="8" t="s">
        <v>44</v>
      </c>
      <c r="C5" s="8">
        <f ca="1">MATCH(9.99E+307,Régime_alimentaire[DATE])+DébutLigneRégime-1</f>
        <v>19</v>
      </c>
      <c r="D5" s="5">
        <f ca="1">IFERROR(IF(INDEX(Régime_alimentaire[],FinRégime-DébutLigneRégime-J5,1)&lt;&gt;"",INDEX(Régime_alimentaire[],FinRégime-DébutLigneRégime-J5,1),""),"")</f>
        <v>44897</v>
      </c>
      <c r="E5" s="6" t="str">
        <f ca="1">UPPER(TEXT(D5,"JJJ"))</f>
        <v>VEN</v>
      </c>
      <c r="F5" s="6">
        <f ca="1">IFERROR((IF(INDEX(Régime_alimentaire[],FinRégime-DébutLigneRégime-J5,1)&lt;&gt;"",INDEX(Régime_alimentaire[],FinRégime-DébutLigneRégime-J5,7),NA())),NA())</f>
        <v>3.5</v>
      </c>
      <c r="G5" s="6">
        <f ca="1">IFERROR((IF(INDEX(Régime_alimentaire[],FinRégime-DébutLigneRégime-J5,1)&lt;&gt;"",INDEX(Régime_alimentaire[],FinRégime-DébutLigneRégime-J5,6),NA())),NA())</f>
        <v>18</v>
      </c>
      <c r="H5" s="6">
        <f ca="1">IFERROR((IF(INDEX(Régime_alimentaire[],FinRégime-DébutLigneRégime-J5,1)&lt;&gt;"",INDEX(Régime_alimentaire[],FinRégime-DébutLigneRégime-J5,5),NA())),NA())</f>
        <v>46</v>
      </c>
      <c r="I5" s="6">
        <f ca="1">IFERROR((IF(INDEX(Régime_alimentaire[],FinRégime-DébutLigneRégime-J5,1)&lt;&gt;"",INDEX(Régime_alimentaire[],FinRégime-DébutLigneRégime-J5,4),NA())),NA())</f>
        <v>283</v>
      </c>
      <c r="J5" s="6">
        <v>12</v>
      </c>
    </row>
    <row r="6" spans="2:10" ht="15.95" customHeight="1" x14ac:dyDescent="0.2">
      <c r="B6" s="3"/>
      <c r="C6" s="3"/>
      <c r="D6" s="5">
        <f ca="1">IFERROR(IF(INDEX(Régime_alimentaire[],FinRégime-DébutLigneRégime-J6,1)&lt;&gt;"",INDEX(Régime_alimentaire[],FinRégime-DébutLigneRégime-J6,1),""),"")</f>
        <v>44897</v>
      </c>
      <c r="E6" s="6" t="str">
        <f ca="1">UPPER(TEXT(D6,"JJJ"))</f>
        <v>VEN</v>
      </c>
      <c r="F6" s="6">
        <f ca="1">IFERROR((IF(INDEX(Régime_alimentaire[],FinRégime-DébutLigneRégime-J6,1)&lt;&gt;"",INDEX(Régime_alimentaire[],FinRégime-DébutLigneRégime-J6,7),NA())),NA())</f>
        <v>25</v>
      </c>
      <c r="G6" s="6">
        <f ca="1">IFERROR((IF(INDEX(Régime_alimentaire[],FinRégime-DébutLigneRégime-J6,1)&lt;&gt;"",INDEX(Régime_alimentaire[],FinRégime-DébutLigneRégime-J6,6),NA())),NA())</f>
        <v>35</v>
      </c>
      <c r="H6" s="6">
        <f ca="1">IFERROR((IF(INDEX(Régime_alimentaire[],FinRégime-DébutLigneRégime-J6,1)&lt;&gt;"",INDEX(Régime_alimentaire[],FinRégime-DébutLigneRégime-J6,5),NA())),NA())</f>
        <v>42</v>
      </c>
      <c r="I6" s="6">
        <f ca="1">IFERROR((IF(INDEX(Régime_alimentaire[],FinRégime-DébutLigneRégime-J6,1)&lt;&gt;"",INDEX(Régime_alimentaire[],FinRégime-DébutLigneRégime-J6,4),NA())),NA())</f>
        <v>500</v>
      </c>
      <c r="J6" s="6">
        <v>11</v>
      </c>
    </row>
    <row r="7" spans="2:10" ht="15.95" customHeight="1" x14ac:dyDescent="0.2">
      <c r="B7" s="3"/>
      <c r="C7" s="3"/>
      <c r="D7" s="5">
        <f ca="1">IFERROR(IF(INDEX(Régime_alimentaire[],FinRégime-DébutLigneRégime-J7,1)&lt;&gt;"",INDEX(Régime_alimentaire[],FinRégime-DébutLigneRégime-J7,1),""),"")</f>
        <v>44898</v>
      </c>
      <c r="E7" s="6" t="str">
        <f ca="1">UPPER(TEXT(D7,"JJJ"))</f>
        <v>SAM</v>
      </c>
      <c r="F7" s="6">
        <f ca="1">IFERROR((IF(INDEX(Régime_alimentaire[],FinRégime-DébutLigneRégime-J7,1)&lt;&gt;"",INDEX(Régime_alimentaire[],FinRégime-DébutLigneRégime-J7,7),NA())),NA())</f>
        <v>0</v>
      </c>
      <c r="G7" s="6">
        <f ca="1">IFERROR((IF(INDEX(Régime_alimentaire[],FinRégime-DébutLigneRégime-J7,1)&lt;&gt;"",INDEX(Régime_alimentaire[],FinRégime-DébutLigneRégime-J7,6),NA())),NA())</f>
        <v>0</v>
      </c>
      <c r="H7" s="6">
        <f ca="1">IFERROR((IF(INDEX(Régime_alimentaire[],FinRégime-DébutLigneRégime-J7,1)&lt;&gt;"",INDEX(Régime_alimentaire[],FinRégime-DébutLigneRégime-J7,5),NA())),NA())</f>
        <v>0</v>
      </c>
      <c r="I7" s="6">
        <f ca="1">IFERROR((IF(INDEX(Régime_alimentaire[],FinRégime-DébutLigneRégime-J7,1)&lt;&gt;"",INDEX(Régime_alimentaire[],FinRégime-DébutLigneRégime-J7,4),NA())),NA())</f>
        <v>1</v>
      </c>
      <c r="J7" s="6">
        <v>10</v>
      </c>
    </row>
    <row r="8" spans="2:10" ht="15.95" customHeight="1" x14ac:dyDescent="0.2">
      <c r="B8" s="3"/>
      <c r="C8" s="3"/>
      <c r="D8" s="5">
        <f ca="1">IFERROR(IF(INDEX(Régime_alimentaire[],FinRégime-DébutLigneRégime-J8,1)&lt;&gt;"",INDEX(Régime_alimentaire[],FinRégime-DébutLigneRégime-J8,1),""),"")</f>
        <v>44898</v>
      </c>
      <c r="E8" s="6" t="str">
        <f ca="1">UPPER(TEXT(D8,"JJJ"))</f>
        <v>SAM</v>
      </c>
      <c r="F8" s="6">
        <f ca="1">IFERROR((IF(INDEX(Régime_alimentaire[],FinRégime-DébutLigneRégime-J8,1)&lt;&gt;"",INDEX(Régime_alimentaire[],FinRégime-DébutLigneRégime-J8,7),NA())),NA())</f>
        <v>10</v>
      </c>
      <c r="G8" s="6">
        <f ca="1">IFERROR((IF(INDEX(Régime_alimentaire[],FinRégime-DébutLigneRégime-J8,1)&lt;&gt;"",INDEX(Régime_alimentaire[],FinRégime-DébutLigneRégime-J8,6),NA())),NA())</f>
        <v>2</v>
      </c>
      <c r="H8" s="6">
        <f ca="1">IFERROR((IF(INDEX(Régime_alimentaire[],FinRégime-DébutLigneRégime-J8,1)&lt;&gt;"",INDEX(Régime_alimentaire[],FinRégime-DébutLigneRégime-J8,5),NA())),NA())</f>
        <v>10</v>
      </c>
      <c r="I8" s="6">
        <f ca="1">IFERROR((IF(INDEX(Régime_alimentaire[],FinRégime-DébutLigneRégime-J8,1)&lt;&gt;"",INDEX(Régime_alimentaire[],FinRégime-DébutLigneRégime-J8,4),NA())),NA())</f>
        <v>10</v>
      </c>
      <c r="J8" s="6">
        <v>9</v>
      </c>
    </row>
    <row r="9" spans="2:10" ht="15.95" customHeight="1" x14ac:dyDescent="0.2">
      <c r="B9" s="3"/>
      <c r="C9" s="3"/>
      <c r="D9" s="5">
        <f ca="1">IFERROR(IF(INDEX(Régime_alimentaire[],FinRégime-DébutLigneRégime-J9,1)&lt;&gt;"",INDEX(Régime_alimentaire[],FinRégime-DébutLigneRégime-J9,1),""),"")</f>
        <v>44898</v>
      </c>
      <c r="E9" s="6" t="str">
        <f ca="1">UPPER(TEXT(D9,"JJJ"))</f>
        <v>SAM</v>
      </c>
      <c r="F9" s="6">
        <f ca="1">IFERROR((IF(INDEX(Régime_alimentaire[],FinRégime-DébutLigneRégime-J9,1)&lt;&gt;"",INDEX(Régime_alimentaire[],FinRégime-DébutLigneRégime-J9,7),NA())),NA())</f>
        <v>8</v>
      </c>
      <c r="G9" s="6">
        <f ca="1">IFERROR((IF(INDEX(Régime_alimentaire[],FinRégime-DébutLigneRégime-J9,1)&lt;&gt;"",INDEX(Régime_alimentaire[],FinRégime-DébutLigneRégime-J9,6),NA())),NA())</f>
        <v>3</v>
      </c>
      <c r="H9" s="6">
        <f ca="1">IFERROR((IF(INDEX(Régime_alimentaire[],FinRégime-DébutLigneRégime-J9,1)&lt;&gt;"",INDEX(Régime_alimentaire[],FinRégime-DébutLigneRégime-J9,5),NA())),NA())</f>
        <v>26</v>
      </c>
      <c r="I9" s="6">
        <f ca="1">IFERROR((IF(INDEX(Régime_alimentaire[],FinRégime-DébutLigneRégime-J9,1)&lt;&gt;"",INDEX(Régime_alimentaire[],FinRégime-DébutLigneRégime-J9,4),NA())),NA())</f>
        <v>189</v>
      </c>
      <c r="J9" s="6">
        <v>8</v>
      </c>
    </row>
    <row r="10" spans="2:10" ht="15.95" customHeight="1" x14ac:dyDescent="0.2">
      <c r="B10" s="3"/>
      <c r="C10" s="3"/>
      <c r="D10" s="5">
        <f ca="1">IFERROR(IF(INDEX(Régime_alimentaire[],FinRégime-DébutLigneRégime-J10,1)&lt;&gt;"",INDEX(Régime_alimentaire[],FinRégime-DébutLigneRégime-J10,1),""),"")</f>
        <v>44898</v>
      </c>
      <c r="E10" s="6" t="str">
        <f ca="1">UPPER(TEXT(D10,"JJJ"))</f>
        <v>SAM</v>
      </c>
      <c r="F10" s="6">
        <f ca="1">IFERROR((IF(INDEX(Régime_alimentaire[],FinRégime-DébutLigneRégime-J10,1)&lt;&gt;"",INDEX(Régime_alimentaire[],FinRégime-DébutLigneRégime-J10,7),NA())),NA())</f>
        <v>21</v>
      </c>
      <c r="G10" s="6">
        <f ca="1">IFERROR((IF(INDEX(Régime_alimentaire[],FinRégime-DébutLigneRégime-J10,1)&lt;&gt;"",INDEX(Régime_alimentaire[],FinRégime-DébutLigneRégime-J10,6),NA())),NA())</f>
        <v>13.5</v>
      </c>
      <c r="H10" s="6">
        <f ca="1">IFERROR((IF(INDEX(Régime_alimentaire[],FinRégime-DébutLigneRégime-J10,1)&lt;&gt;"",INDEX(Régime_alimentaire[],FinRégime-DébutLigneRégime-J10,5),NA())),NA())</f>
        <v>62</v>
      </c>
      <c r="I10" s="6">
        <f ca="1">IFERROR((IF(INDEX(Régime_alimentaire[],FinRégime-DébutLigneRégime-J10,1)&lt;&gt;"",INDEX(Régime_alimentaire[],FinRégime-DébutLigneRégime-J10,4),NA())),NA())</f>
        <v>477</v>
      </c>
      <c r="J10" s="6">
        <v>7</v>
      </c>
    </row>
    <row r="11" spans="2:10" ht="15.95" customHeight="1" x14ac:dyDescent="0.2">
      <c r="B11" s="3"/>
      <c r="C11" s="3"/>
      <c r="D11" s="5">
        <f ca="1">IFERROR(IF(INDEX(Régime_alimentaire[],FinRégime-DébutLigneRégime-J11,1)&lt;&gt;"",INDEX(Régime_alimentaire[],FinRégime-DébutLigneRégime-J11,1),""),"")</f>
        <v>44899</v>
      </c>
      <c r="E11" s="6" t="str">
        <f ca="1">UPPER(TEXT(D11,"JJJ"))</f>
        <v>DIM</v>
      </c>
      <c r="F11" s="6">
        <f ca="1">IFERROR((IF(INDEX(Régime_alimentaire[],FinRégime-DébutLigneRégime-J11,1)&lt;&gt;"",INDEX(Régime_alimentaire[],FinRégime-DébutLigneRégime-J11,7),NA())),NA())</f>
        <v>0</v>
      </c>
      <c r="G11" s="6">
        <f ca="1">IFERROR((IF(INDEX(Régime_alimentaire[],FinRégime-DébutLigneRégime-J11,1)&lt;&gt;"",INDEX(Régime_alimentaire[],FinRégime-DébutLigneRégime-J11,6),NA())),NA())</f>
        <v>0</v>
      </c>
      <c r="H11" s="6">
        <f ca="1">IFERROR((IF(INDEX(Régime_alimentaire[],FinRégime-DébutLigneRégime-J11,1)&lt;&gt;"",INDEX(Régime_alimentaire[],FinRégime-DébutLigneRégime-J11,5),NA())),NA())</f>
        <v>0</v>
      </c>
      <c r="I11" s="6">
        <f ca="1">IFERROR((IF(INDEX(Régime_alimentaire[],FinRégime-DébutLigneRégime-J11,1)&lt;&gt;"",INDEX(Régime_alimentaire[],FinRégime-DébutLigneRégime-J11,4),NA())),NA())</f>
        <v>1</v>
      </c>
      <c r="J11" s="6">
        <v>6</v>
      </c>
    </row>
    <row r="12" spans="2:10" ht="15.95" customHeight="1" x14ac:dyDescent="0.2">
      <c r="B12" s="3"/>
      <c r="C12" s="3"/>
      <c r="D12" s="5">
        <f ca="1">IFERROR(IF(INDEX(Régime_alimentaire[],FinRégime-DébutLigneRégime-J12,1)&lt;&gt;"",INDEX(Régime_alimentaire[],FinRégime-DébutLigneRégime-J12,1),""),"")</f>
        <v>44899</v>
      </c>
      <c r="E12" s="6" t="str">
        <f ca="1">UPPER(TEXT(D12,"JJJ"))</f>
        <v>DIM</v>
      </c>
      <c r="F12" s="6">
        <f ca="1">IFERROR((IF(INDEX(Régime_alimentaire[],FinRégime-DébutLigneRégime-J12,1)&lt;&gt;"",INDEX(Régime_alimentaire[],FinRégime-DébutLigneRégime-J12,7),NA())),NA())</f>
        <v>1.5</v>
      </c>
      <c r="G12" s="6">
        <f ca="1">IFERROR((IF(INDEX(Régime_alimentaire[],FinRégime-DébutLigneRégime-J12,1)&lt;&gt;"",INDEX(Régime_alimentaire[],FinRégime-DébutLigneRégime-J12,6),NA())),NA())</f>
        <v>10</v>
      </c>
      <c r="H12" s="6">
        <f ca="1">IFERROR((IF(INDEX(Régime_alimentaire[],FinRégime-DébutLigneRégime-J12,1)&lt;&gt;"",INDEX(Régime_alimentaire[],FinRégime-DébutLigneRégime-J12,5),NA())),NA())</f>
        <v>48</v>
      </c>
      <c r="I12" s="6">
        <f ca="1">IFERROR((IF(INDEX(Régime_alimentaire[],FinRégime-DébutLigneRégime-J12,1)&lt;&gt;"",INDEX(Régime_alimentaire[],FinRégime-DébutLigneRégime-J12,4),NA())),NA())</f>
        <v>245</v>
      </c>
      <c r="J12" s="6">
        <v>5</v>
      </c>
    </row>
    <row r="13" spans="2:10" ht="15.95" customHeight="1" x14ac:dyDescent="0.2">
      <c r="B13" s="3"/>
      <c r="C13" s="3"/>
      <c r="D13" s="5">
        <f ca="1">IFERROR(IF(INDEX(Régime_alimentaire[],FinRégime-DébutLigneRégime-J13,1)&lt;&gt;"",INDEX(Régime_alimentaire[],FinRégime-DébutLigneRégime-J13,1),""),"")</f>
        <v>44899</v>
      </c>
      <c r="E13" s="6" t="str">
        <f ca="1">UPPER(TEXT(D13,"JJJ"))</f>
        <v>DIM</v>
      </c>
      <c r="F13" s="6">
        <f ca="1">IFERROR((IF(INDEX(Régime_alimentaire[],FinRégime-DébutLigneRégime-J13,1)&lt;&gt;"",INDEX(Régime_alimentaire[],FinRégime-DébutLigneRégime-J13,7),NA())),NA())</f>
        <v>5</v>
      </c>
      <c r="G13" s="6">
        <f ca="1">IFERROR((IF(INDEX(Régime_alimentaire[],FinRégime-DébutLigneRégime-J13,1)&lt;&gt;"",INDEX(Régime_alimentaire[],FinRégime-DébutLigneRégime-J13,6),NA())),NA())</f>
        <v>43</v>
      </c>
      <c r="H13" s="6">
        <f ca="1">IFERROR((IF(INDEX(Régime_alimentaire[],FinRégime-DébutLigneRégime-J13,1)&lt;&gt;"",INDEX(Régime_alimentaire[],FinRégime-DébutLigneRégime-J13,5),NA())),NA())</f>
        <v>11</v>
      </c>
      <c r="I13" s="6">
        <f ca="1">IFERROR((IF(INDEX(Régime_alimentaire[],FinRégime-DébutLigneRégime-J13,1)&lt;&gt;"",INDEX(Régime_alimentaire[],FinRégime-DébutLigneRégime-J13,4),NA())),NA())</f>
        <v>247</v>
      </c>
      <c r="J13" s="6">
        <v>4</v>
      </c>
    </row>
    <row r="14" spans="2:10" ht="15.95" customHeight="1" x14ac:dyDescent="0.2">
      <c r="B14" s="3"/>
      <c r="C14" s="3"/>
      <c r="D14" s="5">
        <f ca="1">IFERROR(IF(INDEX(Régime_alimentaire[],FinRégime-DébutLigneRégime-J14,1)&lt;&gt;"",INDEX(Régime_alimentaire[],FinRégime-DébutLigneRégime-J14,1),""),"")</f>
        <v>44899</v>
      </c>
      <c r="E14" s="6" t="str">
        <f ca="1">UPPER(TEXT(D14,"JJJ"))</f>
        <v>DIM</v>
      </c>
      <c r="F14" s="6">
        <f ca="1">IFERROR((IF(INDEX(Régime_alimentaire[],FinRégime-DébutLigneRégime-J14,1)&lt;&gt;"",INDEX(Régime_alimentaire[],FinRégime-DébutLigneRégime-J14,7),NA())),NA())</f>
        <v>22</v>
      </c>
      <c r="G14" s="6">
        <f ca="1">IFERROR((IF(INDEX(Régime_alimentaire[],FinRégime-DébutLigneRégime-J14,1)&lt;&gt;"",INDEX(Régime_alimentaire[],FinRégime-DébutLigneRégime-J14,6),NA())),NA())</f>
        <v>32</v>
      </c>
      <c r="H14" s="6">
        <f ca="1">IFERROR((IF(INDEX(Régime_alimentaire[],FinRégime-DébutLigneRégime-J14,1)&lt;&gt;"",INDEX(Régime_alimentaire[],FinRégime-DébutLigneRégime-J14,5),NA())),NA())</f>
        <v>64</v>
      </c>
      <c r="I14" s="6">
        <f ca="1">IFERROR((IF(INDEX(Régime_alimentaire[],FinRégime-DébutLigneRégime-J14,1)&lt;&gt;"",INDEX(Régime_alimentaire[],FinRégime-DébutLigneRégime-J14,4),NA())),NA())</f>
        <v>456</v>
      </c>
      <c r="J14" s="6">
        <v>3</v>
      </c>
    </row>
    <row r="15" spans="2:10" ht="15.95" customHeight="1" x14ac:dyDescent="0.2">
      <c r="B15" s="3"/>
      <c r="C15" s="3"/>
      <c r="D15" s="5">
        <f ca="1">IFERROR(IF(INDEX(Régime_alimentaire[],FinRégime-DébutLigneRégime-J15,1)&lt;&gt;"",INDEX(Régime_alimentaire[],FinRégime-DébutLigneRégime-J15,1),""),"")</f>
        <v>44900</v>
      </c>
      <c r="E15" s="6" t="str">
        <f ca="1">UPPER(TEXT(D15,"JJJ"))</f>
        <v>LUN</v>
      </c>
      <c r="F15" s="6">
        <f ca="1">IFERROR((IF(INDEX(Régime_alimentaire[],FinRégime-DébutLigneRégime-J15,1)&lt;&gt;"",INDEX(Régime_alimentaire[],FinRégime-DébutLigneRégime-J15,7),NA())),NA())</f>
        <v>10</v>
      </c>
      <c r="G15" s="6">
        <f ca="1">IFERROR((IF(INDEX(Régime_alimentaire[],FinRégime-DébutLigneRégime-J15,1)&lt;&gt;"",INDEX(Régime_alimentaire[],FinRégime-DébutLigneRégime-J15,6),NA())),NA())</f>
        <v>2</v>
      </c>
      <c r="H15" s="6">
        <f ca="1">IFERROR((IF(INDEX(Régime_alimentaire[],FinRégime-DébutLigneRégime-J15,1)&lt;&gt;"",INDEX(Régime_alimentaire[],FinRégime-DébutLigneRégime-J15,5),NA())),NA())</f>
        <v>10</v>
      </c>
      <c r="I15" s="6">
        <f ca="1">IFERROR((IF(INDEX(Régime_alimentaire[],FinRégime-DébutLigneRégime-J15,1)&lt;&gt;"",INDEX(Régime_alimentaire[],FinRégime-DébutLigneRégime-J15,4),NA())),NA())</f>
        <v>10</v>
      </c>
      <c r="J15" s="6">
        <v>2</v>
      </c>
    </row>
    <row r="16" spans="2:10" ht="15.95" customHeight="1" x14ac:dyDescent="0.2">
      <c r="B16" s="3"/>
      <c r="C16" s="3"/>
      <c r="D16" s="5">
        <f ca="1">IFERROR(IF(INDEX(Régime_alimentaire[],FinRégime-DébutLigneRégime-J16,1)&lt;&gt;"",INDEX(Régime_alimentaire[],FinRégime-DébutLigneRégime-J16,1),""),"")</f>
        <v>44900</v>
      </c>
      <c r="E16" s="6" t="str">
        <f ca="1">UPPER(TEXT(D16,"JJJ"))</f>
        <v>LUN</v>
      </c>
      <c r="F16" s="6">
        <f ca="1">IFERROR((IF(INDEX(Régime_alimentaire[],FinRégime-DébutLigneRégime-J16,1)&lt;&gt;"",INDEX(Régime_alimentaire[],FinRégime-DébutLigneRégime-J16,7),NA())),NA())</f>
        <v>5.51</v>
      </c>
      <c r="G16" s="6">
        <f ca="1">IFERROR((IF(INDEX(Régime_alimentaire[],FinRégime-DébutLigneRégime-J16,1)&lt;&gt;"",INDEX(Régime_alimentaire[],FinRégime-DébutLigneRégime-J16,6),NA())),NA())</f>
        <v>8.81</v>
      </c>
      <c r="H16" s="6">
        <f ca="1">IFERROR((IF(INDEX(Régime_alimentaire[],FinRégime-DébutLigneRégime-J16,1)&lt;&gt;"",INDEX(Régime_alimentaire[],FinRégime-DébutLigneRégime-J16,5),NA())),NA())</f>
        <v>12.36</v>
      </c>
      <c r="I16" s="6">
        <f ca="1">IFERROR((IF(INDEX(Régime_alimentaire[],FinRégime-DébutLigneRégime-J16,1)&lt;&gt;"",INDEX(Régime_alimentaire[],FinRégime-DébutLigneRégime-J16,4),NA())),NA())</f>
        <v>135</v>
      </c>
      <c r="J16" s="6">
        <v>1</v>
      </c>
    </row>
    <row r="17" spans="2:10" ht="15.95" customHeight="1" x14ac:dyDescent="0.2">
      <c r="B17" s="3"/>
      <c r="C17" s="3"/>
      <c r="D17" s="5">
        <f ca="1">IFERROR(IF(INDEX(Régime_alimentaire[],FinRégime-DébutLigneRégime-J17,1)&lt;&gt;"",INDEX(Régime_alimentaire[],FinRégime-DébutLigneRégime-J17,1),""),"")</f>
        <v>44900</v>
      </c>
      <c r="E17" s="6" t="str">
        <f ca="1">UPPER(TEXT(D17,"JJJ"))</f>
        <v>LUN</v>
      </c>
      <c r="F17" s="6">
        <f ca="1">IFERROR((IF(INDEX(Régime_alimentaire[],FinRégime-DébutLigneRégime-J17,1)&lt;&gt;"",INDEX(Régime_alimentaire[],FinRégime-DébutLigneRégime-J17,7),NA())),NA())</f>
        <v>15</v>
      </c>
      <c r="G17" s="6">
        <f ca="1">IFERROR((IF(INDEX(Régime_alimentaire[],FinRégime-DébutLigneRégime-J17,1)&lt;&gt;"",INDEX(Régime_alimentaire[],FinRégime-DébutLigneRégime-J17,6),NA())),NA())</f>
        <v>5.43</v>
      </c>
      <c r="H17" s="6">
        <f ca="1">IFERROR((IF(INDEX(Régime_alimentaire[],FinRégime-DébutLigneRégime-J17,1)&lt;&gt;"",INDEX(Régime_alimentaire[],FinRégime-DébutLigneRégime-J17,5),NA())),NA())</f>
        <v>7</v>
      </c>
      <c r="I17" s="6">
        <f ca="1">IFERROR((IF(INDEX(Régime_alimentaire[],FinRégime-DébutLigneRégime-J17,1)&lt;&gt;"",INDEX(Régime_alimentaire[],FinRégime-DébutLigneRégime-J17,4),NA())),NA())</f>
        <v>184</v>
      </c>
      <c r="J17" s="6">
        <v>0</v>
      </c>
    </row>
    <row r="18" spans="2:10" ht="15.95" customHeight="1" x14ac:dyDescent="0.2">
      <c r="B18" s="3"/>
      <c r="C18" s="3"/>
      <c r="D18" s="5">
        <f ca="1">IFERROR(IF(INDEX(Régime_alimentaire[],FinRégime-DébutLigneRégime-J18,1)&lt;&gt;"",INDEX(Régime_alimentaire[],FinRégime-DébutLigneRégime-J18,1),""),"")</f>
        <v>44902</v>
      </c>
      <c r="E18" s="6" t="str">
        <f ca="1">UPPER(TEXT(D18,"JJJ"))</f>
        <v>MER</v>
      </c>
      <c r="F18" s="6">
        <f ca="1">IFERROR((IF(INDEX(Régime_alimentaire[],FinRégime-DébutLigneRégime-J18,1)&lt;&gt;"",INDEX(Régime_alimentaire[],FinRégime-DébutLigneRégime-J18,7),NA())),NA())</f>
        <v>21</v>
      </c>
      <c r="G18" s="6">
        <f ca="1">IFERROR((IF(INDEX(Régime_alimentaire[],FinRégime-DébutLigneRégime-J18,1)&lt;&gt;"",INDEX(Régime_alimentaire[],FinRégime-DébutLigneRégime-J18,6),NA())),NA())</f>
        <v>13.5</v>
      </c>
      <c r="H18" s="6">
        <f ca="1">IFERROR((IF(INDEX(Régime_alimentaire[],FinRégime-DébutLigneRégime-J18,1)&lt;&gt;"",INDEX(Régime_alimentaire[],FinRégime-DébutLigneRégime-J18,5),NA())),NA())</f>
        <v>62</v>
      </c>
      <c r="I18" s="6">
        <f ca="1">IFERROR((IF(INDEX(Régime_alimentaire[],FinRégime-DébutLigneRégime-J18,1)&lt;&gt;"",INDEX(Régime_alimentaire[],FinRégime-DébutLigneRégime-J18,4),NA())),NA())</f>
        <v>477</v>
      </c>
      <c r="J18" s="6">
        <v>-1</v>
      </c>
    </row>
    <row r="20" spans="2:10" ht="27" x14ac:dyDescent="0.5">
      <c r="B20" s="34" t="s">
        <v>45</v>
      </c>
      <c r="C20" s="34"/>
      <c r="D20" s="34"/>
      <c r="E20" s="34"/>
      <c r="F20" s="34"/>
      <c r="G20" s="34"/>
      <c r="H20" s="34"/>
      <c r="I20" s="34"/>
      <c r="J20" s="34"/>
    </row>
    <row r="21" spans="2:10" ht="15.95" customHeight="1" x14ac:dyDescent="0.2"/>
    <row r="22" spans="2:10" ht="15.95" customHeight="1" x14ac:dyDescent="0.2">
      <c r="B22" s="8" t="s">
        <v>43</v>
      </c>
      <c r="C22" s="35">
        <f>ROW(Exercice[[#Headers],[DATE]])+1</f>
        <v>4</v>
      </c>
      <c r="D22" s="4" t="s">
        <v>14</v>
      </c>
      <c r="E22" s="4" t="s">
        <v>47</v>
      </c>
      <c r="F22" s="4" t="s">
        <v>36</v>
      </c>
      <c r="G22" s="4" t="s">
        <v>37</v>
      </c>
      <c r="H22" s="4" t="s">
        <v>48</v>
      </c>
    </row>
    <row r="23" spans="2:10" ht="15.95" customHeight="1" x14ac:dyDescent="0.2">
      <c r="B23" s="8" t="s">
        <v>46</v>
      </c>
      <c r="C23" s="8">
        <f ca="1">MATCH(9.99E+307,Exercice[DATE])+DébutLigneExercice-1</f>
        <v>20</v>
      </c>
      <c r="D23" s="7">
        <f ca="1">IFERROR(IF(INDEX(Exercice[],FinExercice-DébutLigneExercice-H23,1)&lt;&gt;"",INDEX(Exercice[],FinExercice-DébutLigneExercice-H23,1)),"")</f>
        <v>44917</v>
      </c>
      <c r="E23" s="6" t="str">
        <f ca="1">UPPER(TEXT(D23,"JJJ"))</f>
        <v>JEU</v>
      </c>
      <c r="F23" s="15">
        <f ca="1">IFERROR((IF(INDEX(Exercice[],FinExercice-DébutLigneExercice-H23,1)&lt;&gt;"",INDEX(Exercice[],FinExercice-DébutLigneExercice-H23,2),0)),0)</f>
        <v>20</v>
      </c>
      <c r="G23" s="15">
        <f ca="1">IFERROR((IF(INDEX(Exercice[],FinExercice-DébutLigneExercice-H23,2)&lt;&gt;"",INDEX(Exercice[],FinExercice-DébutLigneExercice-H23,3),0)),0)</f>
        <v>195</v>
      </c>
      <c r="H23" s="6">
        <v>-1</v>
      </c>
    </row>
    <row r="24" spans="2:10" ht="15.95" customHeight="1" x14ac:dyDescent="0.2">
      <c r="B24" s="3"/>
      <c r="C24" s="3"/>
      <c r="D24" s="7">
        <f ca="1">IFERROR(IF(INDEX(Exercice[],FinExercice-DébutLigneExercice-H24,1)&lt;&gt;"",INDEX(Exercice[],FinExercice-DébutLigneExercice-H24,1)),"")</f>
        <v>44916</v>
      </c>
      <c r="E24" s="6" t="str">
        <f ca="1">UPPER(TEXT(D24,"JJJ"))</f>
        <v>MER</v>
      </c>
      <c r="F24" s="15">
        <f ca="1">IFERROR((IF(INDEX(Exercice[],FinExercice-DébutLigneExercice-H24,1)&lt;&gt;"",INDEX(Exercice[],FinExercice-DébutLigneExercice-H24,2),0)),0)</f>
        <v>25</v>
      </c>
      <c r="G24" s="15">
        <f ca="1">IFERROR((IF(INDEX(Exercice[],FinExercice-DébutLigneExercice-H24,2)&lt;&gt;"",INDEX(Exercice[],FinExercice-DébutLigneExercice-H24,3),0)),0)</f>
        <v>265</v>
      </c>
      <c r="H24" s="6">
        <v>0</v>
      </c>
    </row>
    <row r="25" spans="2:10" ht="15.95" customHeight="1" x14ac:dyDescent="0.2">
      <c r="B25" s="3"/>
      <c r="C25" s="3"/>
      <c r="D25" s="7">
        <f ca="1">IFERROR(IF(INDEX(Exercice[],FinExercice-DébutLigneExercice-H25,1)&lt;&gt;"",INDEX(Exercice[],FinExercice-DébutLigneExercice-H25,1)),"")</f>
        <v>44915</v>
      </c>
      <c r="E25" s="6" t="str">
        <f ca="1">UPPER(TEXT(D25,"JJJ"))</f>
        <v>MAR</v>
      </c>
      <c r="F25" s="15">
        <f ca="1">IFERROR((IF(INDEX(Exercice[],FinExercice-DébutLigneExercice-H25,1)&lt;&gt;"",INDEX(Exercice[],FinExercice-DébutLigneExercice-H25,2),0)),0)</f>
        <v>40</v>
      </c>
      <c r="G25" s="15">
        <f ca="1">IFERROR((IF(INDEX(Exercice[],FinExercice-DébutLigneExercice-H25,2)&lt;&gt;"",INDEX(Exercice[],FinExercice-DébutLigneExercice-H25,3),0)),0)</f>
        <v>290</v>
      </c>
      <c r="H25" s="6">
        <v>1</v>
      </c>
    </row>
    <row r="26" spans="2:10" ht="15.95" customHeight="1" x14ac:dyDescent="0.2">
      <c r="B26" s="3"/>
      <c r="C26" s="3"/>
      <c r="D26" s="7">
        <f ca="1">IFERROR(IF(INDEX(Exercice[],FinExercice-DébutLigneExercice-H26,1)&lt;&gt;"",INDEX(Exercice[],FinExercice-DébutLigneExercice-H26,1)),"")</f>
        <v>44914</v>
      </c>
      <c r="E26" s="6" t="str">
        <f ca="1">UPPER(TEXT(D26,"JJJ"))</f>
        <v>LUN</v>
      </c>
      <c r="F26" s="15">
        <f ca="1">IFERROR((IF(INDEX(Exercice[],FinExercice-DébutLigneExercice-H26,1)&lt;&gt;"",INDEX(Exercice[],FinExercice-DébutLigneExercice-H26,2),0)),0)</f>
        <v>35</v>
      </c>
      <c r="G26" s="15">
        <f ca="1">IFERROR((IF(INDEX(Exercice[],FinExercice-DébutLigneExercice-H26,2)&lt;&gt;"",INDEX(Exercice[],FinExercice-DébutLigneExercice-H26,3),0)),0)</f>
        <v>320</v>
      </c>
      <c r="H26" s="6">
        <v>2</v>
      </c>
    </row>
    <row r="27" spans="2:10" ht="15.95" customHeight="1" x14ac:dyDescent="0.2">
      <c r="B27" s="3"/>
      <c r="C27" s="3"/>
      <c r="D27" s="7">
        <f ca="1">IFERROR(IF(INDEX(Exercice[],FinExercice-DébutLigneExercice-H27,1)&lt;&gt;"",INDEX(Exercice[],FinExercice-DébutLigneExercice-H27,1)),"")</f>
        <v>44913</v>
      </c>
      <c r="E27" s="6" t="str">
        <f ca="1">UPPER(TEXT(D27,"JJJ"))</f>
        <v>DIM</v>
      </c>
      <c r="F27" s="15">
        <f ca="1">IFERROR((IF(INDEX(Exercice[],FinExercice-DébutLigneExercice-H27,1)&lt;&gt;"",INDEX(Exercice[],FinExercice-DébutLigneExercice-H27,2),0)),0)</f>
        <v>45</v>
      </c>
      <c r="G27" s="15">
        <f ca="1">IFERROR((IF(INDEX(Exercice[],FinExercice-DébutLigneExercice-H27,2)&lt;&gt;"",INDEX(Exercice[],FinExercice-DébutLigneExercice-H27,3),0)),0)</f>
        <v>350</v>
      </c>
      <c r="H27" s="6">
        <v>3</v>
      </c>
    </row>
    <row r="28" spans="2:10" ht="15.95" customHeight="1" x14ac:dyDescent="0.2">
      <c r="B28" s="3"/>
      <c r="C28" s="3"/>
      <c r="D28" s="7">
        <f ca="1">IFERROR(IF(INDEX(Exercice[],FinExercice-DébutLigneExercice-H28,1)&lt;&gt;"",INDEX(Exercice[],FinExercice-DébutLigneExercice-H28,1)),"")</f>
        <v>44912</v>
      </c>
      <c r="E28" s="6" t="str">
        <f ca="1">UPPER(TEXT(D28,"JJJ"))</f>
        <v>SAM</v>
      </c>
      <c r="F28" s="15">
        <f ca="1">IFERROR((IF(INDEX(Exercice[],FinExercice-DébutLigneExercice-H28,1)&lt;&gt;"",INDEX(Exercice[],FinExercice-DébutLigneExercice-H28,2),0)),0)</f>
        <v>20</v>
      </c>
      <c r="G28" s="15">
        <f ca="1">IFERROR((IF(INDEX(Exercice[],FinExercice-DébutLigneExercice-H28,2)&lt;&gt;"",INDEX(Exercice[],FinExercice-DébutLigneExercice-H28,3),0)),0)</f>
        <v>295</v>
      </c>
      <c r="H28" s="6">
        <v>4</v>
      </c>
    </row>
    <row r="29" spans="2:10" ht="15.95" customHeight="1" x14ac:dyDescent="0.2">
      <c r="B29" s="3"/>
      <c r="C29" s="3"/>
      <c r="D29" s="7">
        <f ca="1">IFERROR(IF(INDEX(Exercice[],FinExercice-DébutLigneExercice-H29,1)&lt;&gt;"",INDEX(Exercice[],FinExercice-DébutLigneExercice-H29,1)),"")</f>
        <v>44911</v>
      </c>
      <c r="E29" s="6" t="str">
        <f ca="1">UPPER(TEXT(D29,"JJJ"))</f>
        <v>VEN</v>
      </c>
      <c r="F29" s="15">
        <f ca="1">IFERROR((IF(INDEX(Exercice[],FinExercice-DébutLigneExercice-H29,1)&lt;&gt;"",INDEX(Exercice[],FinExercice-DébutLigneExercice-H29,2),0)),0)</f>
        <v>40</v>
      </c>
      <c r="G29" s="15">
        <f ca="1">IFERROR((IF(INDEX(Exercice[],FinExercice-DébutLigneExercice-H29,2)&lt;&gt;"",INDEX(Exercice[],FinExercice-DébutLigneExercice-H29,3),0)),0)</f>
        <v>270</v>
      </c>
      <c r="H29" s="6">
        <v>5</v>
      </c>
    </row>
    <row r="30" spans="2:10" ht="15.95" customHeight="1" x14ac:dyDescent="0.2">
      <c r="B30" s="3"/>
      <c r="C30" s="3"/>
      <c r="D30" s="7">
        <f ca="1">IFERROR(IF(INDEX(Exercice[],FinExercice-DébutLigneExercice-H30,1)&lt;&gt;"",INDEX(Exercice[],FinExercice-DébutLigneExercice-H30,1)),"")</f>
        <v>44910</v>
      </c>
      <c r="E30" s="6" t="str">
        <f ca="1">UPPER(TEXT(D30,"JJJ"))</f>
        <v>JEU</v>
      </c>
      <c r="F30" s="15">
        <f ca="1">IFERROR((IF(INDEX(Exercice[],FinExercice-DébutLigneExercice-H30,1)&lt;&gt;"",INDEX(Exercice[],FinExercice-DébutLigneExercice-H30,2),0)),0)</f>
        <v>45</v>
      </c>
      <c r="G30" s="15">
        <f ca="1">IFERROR((IF(INDEX(Exercice[],FinExercice-DébutLigneExercice-H30,2)&lt;&gt;"",INDEX(Exercice[],FinExercice-DébutLigneExercice-H30,3),0)),0)</f>
        <v>325</v>
      </c>
      <c r="H30" s="6">
        <v>6</v>
      </c>
    </row>
    <row r="31" spans="2:10" ht="15.95" customHeight="1" x14ac:dyDescent="0.2">
      <c r="B31" s="3"/>
      <c r="C31" s="3"/>
      <c r="D31" s="7">
        <f ca="1">IFERROR(IF(INDEX(Exercice[],FinExercice-DébutLigneExercice-H31,1)&lt;&gt;"",INDEX(Exercice[],FinExercice-DébutLigneExercice-H31,1)),"")</f>
        <v>44909</v>
      </c>
      <c r="E31" s="6" t="str">
        <f ca="1">UPPER(TEXT(D31,"JJJ"))</f>
        <v>MER</v>
      </c>
      <c r="F31" s="15">
        <f ca="1">IFERROR((IF(INDEX(Exercice[],FinExercice-DébutLigneExercice-H31,1)&lt;&gt;"",INDEX(Exercice[],FinExercice-DébutLigneExercice-H31,2),0)),0)</f>
        <v>40</v>
      </c>
      <c r="G31" s="15">
        <f ca="1">IFERROR((IF(INDEX(Exercice[],FinExercice-DébutLigneExercice-H31,2)&lt;&gt;"",INDEX(Exercice[],FinExercice-DébutLigneExercice-H31,3),0)),0)</f>
        <v>175</v>
      </c>
      <c r="H31" s="6">
        <v>7</v>
      </c>
    </row>
    <row r="32" spans="2:10" ht="15.95" customHeight="1" x14ac:dyDescent="0.2">
      <c r="B32" s="3"/>
      <c r="C32" s="3"/>
      <c r="D32" s="7">
        <f ca="1">IFERROR(IF(INDEX(Exercice[],FinExercice-DébutLigneExercice-H32,1)&lt;&gt;"",INDEX(Exercice[],FinExercice-DébutLigneExercice-H32,1)),"")</f>
        <v>44908</v>
      </c>
      <c r="E32" s="6" t="str">
        <f ca="1">UPPER(TEXT(D32,"JJJ"))</f>
        <v>MAR</v>
      </c>
      <c r="F32" s="15">
        <f ca="1">IFERROR((IF(INDEX(Exercice[],FinExercice-DébutLigneExercice-H32,1)&lt;&gt;"",INDEX(Exercice[],FinExercice-DébutLigneExercice-H32,2),0)),0)</f>
        <v>30</v>
      </c>
      <c r="G32" s="15">
        <f ca="1">IFERROR((IF(INDEX(Exercice[],FinExercice-DébutLigneExercice-H32,2)&lt;&gt;"",INDEX(Exercice[],FinExercice-DébutLigneExercice-H32,3),0)),0)</f>
        <v>335</v>
      </c>
      <c r="H32" s="6">
        <v>8</v>
      </c>
    </row>
    <row r="33" spans="2:8" ht="15.95" customHeight="1" x14ac:dyDescent="0.2">
      <c r="B33" s="3"/>
      <c r="C33" s="3"/>
      <c r="D33" s="7">
        <f ca="1">IFERROR(IF(INDEX(Exercice[],FinExercice-DébutLigneExercice-H33,1)&lt;&gt;"",INDEX(Exercice[],FinExercice-DébutLigneExercice-H33,1)),"")</f>
        <v>44907</v>
      </c>
      <c r="E33" s="6" t="str">
        <f ca="1">UPPER(TEXT(D33,"JJJ"))</f>
        <v>LUN</v>
      </c>
      <c r="F33" s="15">
        <f ca="1">IFERROR((IF(INDEX(Exercice[],FinExercice-DébutLigneExercice-H33,1)&lt;&gt;"",INDEX(Exercice[],FinExercice-DébutLigneExercice-H33,2),0)),0)</f>
        <v>40</v>
      </c>
      <c r="G33" s="15">
        <f ca="1">IFERROR((IF(INDEX(Exercice[],FinExercice-DébutLigneExercice-H33,2)&lt;&gt;"",INDEX(Exercice[],FinExercice-DébutLigneExercice-H33,3),0)),0)</f>
        <v>205</v>
      </c>
      <c r="H33" s="6">
        <v>9</v>
      </c>
    </row>
    <row r="34" spans="2:8" ht="15.95" customHeight="1" x14ac:dyDescent="0.2">
      <c r="B34" s="3"/>
      <c r="C34" s="3"/>
      <c r="D34" s="7">
        <f ca="1">IFERROR(IF(INDEX(Exercice[],FinExercice-DébutLigneExercice-H34,1)&lt;&gt;"",INDEX(Exercice[],FinExercice-DébutLigneExercice-H34,1)),"")</f>
        <v>44906</v>
      </c>
      <c r="E34" s="6" t="str">
        <f ca="1">UPPER(TEXT(D34,"JJJ"))</f>
        <v>DIM</v>
      </c>
      <c r="F34" s="15">
        <f ca="1">IFERROR((IF(INDEX(Exercice[],FinExercice-DébutLigneExercice-H34,1)&lt;&gt;"",INDEX(Exercice[],FinExercice-DébutLigneExercice-H34,2),0)),0)</f>
        <v>20</v>
      </c>
      <c r="G34" s="15">
        <f ca="1">IFERROR((IF(INDEX(Exercice[],FinExercice-DébutLigneExercice-H34,2)&lt;&gt;"",INDEX(Exercice[],FinExercice-DébutLigneExercice-H34,3),0)),0)</f>
        <v>285</v>
      </c>
      <c r="H34" s="6">
        <v>10</v>
      </c>
    </row>
    <row r="35" spans="2:8" ht="15.95" customHeight="1" x14ac:dyDescent="0.2">
      <c r="B35" s="3"/>
      <c r="C35" s="3"/>
      <c r="D35" s="7">
        <f ca="1">IFERROR(IF(INDEX(Exercice[],FinExercice-DébutLigneExercice-H35,1)&lt;&gt;"",INDEX(Exercice[],FinExercice-DébutLigneExercice-H35,1)),"")</f>
        <v>44905</v>
      </c>
      <c r="E35" s="6" t="str">
        <f ca="1">UPPER(TEXT(D35,"JJJ"))</f>
        <v>SAM</v>
      </c>
      <c r="F35" s="15">
        <f ca="1">IFERROR((IF(INDEX(Exercice[],FinExercice-DébutLigneExercice-H35,1)&lt;&gt;"",INDEX(Exercice[],FinExercice-DébutLigneExercice-H35,2),0)),0)</f>
        <v>25</v>
      </c>
      <c r="G35" s="15">
        <f ca="1">IFERROR((IF(INDEX(Exercice[],FinExercice-DébutLigneExercice-H35,2)&lt;&gt;"",INDEX(Exercice[],FinExercice-DébutLigneExercice-H35,3),0)),0)</f>
        <v>125</v>
      </c>
      <c r="H35" s="6">
        <v>11</v>
      </c>
    </row>
    <row r="36" spans="2:8" ht="15.95" customHeight="1" x14ac:dyDescent="0.2">
      <c r="B36" s="3"/>
      <c r="C36" s="3"/>
      <c r="D36" s="7">
        <f ca="1">IFERROR(IF(INDEX(Exercice[],FinExercice-DébutLigneExercice-H36,1)&lt;&gt;"",INDEX(Exercice[],FinExercice-DébutLigneExercice-H36,1)),"")</f>
        <v>44904</v>
      </c>
      <c r="E36" s="6" t="str">
        <f ca="1">UPPER(TEXT(D36,"JJJ"))</f>
        <v>VEN</v>
      </c>
      <c r="F36" s="15">
        <f ca="1">IFERROR((IF(INDEX(Exercice[],FinExercice-DébutLigneExercice-H36,1)&lt;&gt;"",INDEX(Exercice[],FinExercice-DébutLigneExercice-H36,2),0)),0)</f>
        <v>30</v>
      </c>
      <c r="G36" s="15">
        <f ca="1">IFERROR((IF(INDEX(Exercice[],FinExercice-DébutLigneExercice-H36,2)&lt;&gt;"",INDEX(Exercice[],FinExercice-DébutLigneExercice-H36,3),0)),0)</f>
        <v>150</v>
      </c>
      <c r="H36" s="6">
        <v>12</v>
      </c>
    </row>
  </sheetData>
  <dataConsolidate>
    <dataRefs count="1">
      <dataRef ref="F23:G36" sheet="Chart Calculations" r:id="rId1"/>
    </dataRefs>
  </dataConsolidate>
  <mergeCells count="2">
    <mergeCell ref="B2:J2"/>
    <mergeCell ref="B20:J20"/>
  </mergeCells>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DDB1D2CD-1D37-42DA-9868-A7124AFFF84E}">
  <ds:schemaRefs>
    <ds:schemaRef ds:uri="http://schemas.microsoft.com/sharepoint/v3/contenttype/forms"/>
  </ds:schemaRefs>
</ds:datastoreItem>
</file>

<file path=customXml/itemProps22.xml><?xml version="1.0" encoding="utf-8"?>
<ds:datastoreItem xmlns:ds="http://schemas.openxmlformats.org/officeDocument/2006/customXml" ds:itemID="{AB21420A-4373-4636-9911-EC8F32B5E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895B48FC-EF4F-4024-B209-E229FB20C0E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TM04036851</ap:Template>
  <ap:DocSecurity>0</ap:DocSecurity>
  <ap:ScaleCrop>false</ap:ScaleCrop>
  <ap:HeadingPairs>
    <vt:vector baseType="variant" size="4">
      <vt:variant>
        <vt:lpstr>Feuilles de calcul</vt:lpstr>
      </vt:variant>
      <vt:variant>
        <vt:i4>4</vt:i4>
      </vt:variant>
      <vt:variant>
        <vt:lpstr>Plages nommées</vt:lpstr>
      </vt:variant>
      <vt:variant>
        <vt:i4>19</vt:i4>
      </vt:variant>
    </vt:vector>
  </ap:HeadingPairs>
  <ap:TitlesOfParts>
    <vt:vector baseType="lpstr" size="23">
      <vt:lpstr>OBJECTIFS</vt:lpstr>
      <vt:lpstr>RÉGIME ALIMENTAIRE</vt:lpstr>
      <vt:lpstr>EXERCICE</vt:lpstr>
      <vt:lpstr>Calculs du graphique</vt:lpstr>
      <vt:lpstr>DateDébut</vt:lpstr>
      <vt:lpstr>DateFin</vt:lpstr>
      <vt:lpstr>DébutLigneExercice</vt:lpstr>
      <vt:lpstr>DébutLigneRégime</vt:lpstr>
      <vt:lpstr>FinExercice</vt:lpstr>
      <vt:lpstr>FinRégime</vt:lpstr>
      <vt:lpstr>EXERCICE!Impression_des_titres</vt:lpstr>
      <vt:lpstr>'RÉGIME ALIMENTAIRE'!Impression_des_titres</vt:lpstr>
      <vt:lpstr>JoursPlanifiés</vt:lpstr>
      <vt:lpstr>ObjectifPoids</vt:lpstr>
      <vt:lpstr>PériodeExercice</vt:lpstr>
      <vt:lpstr>PériodeRégime</vt:lpstr>
      <vt:lpstr>PerteParJour</vt:lpstr>
      <vt:lpstr>PlageDatesExercice</vt:lpstr>
      <vt:lpstr>PoidsFinal</vt:lpstr>
      <vt:lpstr>PoindsIntitial</vt:lpstr>
      <vt:lpstr>Sous_titre</vt:lpstr>
      <vt:lpstr>TitreColonne2</vt:lpstr>
      <vt:lpstr>TitreColonne3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2022-11-06T06:50:33Z</dcterms:created>
  <dcterms:modified xsi:type="dcterms:W3CDTF">2022-12-02T06:59:44Z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