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R:\External Resources\Template\20120910_FY13HOSep1\06_ToDTP_Batch02\1036\"/>
    </mc:Choice>
  </mc:AlternateContent>
  <bookViews>
    <workbookView xWindow="0" yWindow="0" windowWidth="19200" windowHeight="11745" tabRatio="717"/>
  </bookViews>
  <sheets>
    <sheet name="Présentation de la fête" sheetId="4" r:id="rId1"/>
    <sheet name="Liste d’invités" sheetId="2" r:id="rId2"/>
    <sheet name="Nourriture Et Boissons" sheetId="1" r:id="rId3"/>
    <sheet name="Autres Indispensables" sheetId="3" r:id="rId4"/>
    <sheet name="Grille de plan de table" sheetId="5" r:id="rId5"/>
  </sheets>
  <definedNames>
    <definedName name="CoûtEssentielParInvité">(BudgetTableau1[[#Totals],[Prix]]+BudgetTableau2[[#Totals],[Prix]]+BudgetTableau3[[#Totals],[Prix]])/SynthèsePrésents[[#Totals],[Total confirmations]]</definedName>
    <definedName name="En_têteTableau1">'Autres Indispensables'!$B$6</definedName>
    <definedName name="En_têteTableau2">'Autres Indispensables'!$B$17</definedName>
    <definedName name="En_têteTableau3">'Autres Indispensables'!$B$25</definedName>
    <definedName name="InvitésConfirmés">SynthèsePrésents[[#Totals],[Total confirmations]]</definedName>
    <definedName name="RSVPenAttente">COUNTIF(TableauInvités[PRÉSENT ?],"&lt;&gt;"&amp;"*")</definedName>
    <definedName name="TotalAdultes">'Présentation de la fête'!$E$9</definedName>
    <definedName name="TotalEnfants">'Présentation de la fête'!$E$10</definedName>
    <definedName name="_xlnm.Print_Area" localSheetId="4">'Grille de plan de table'!$A$1:$AH$44</definedName>
  </definedNames>
  <calcPr calcId="152511"/>
</workbook>
</file>

<file path=xl/calcChain.xml><?xml version="1.0" encoding="utf-8"?>
<calcChain xmlns="http://schemas.openxmlformats.org/spreadsheetml/2006/main">
  <c r="T36" i="5" l="1"/>
  <c r="U42" i="5" l="1"/>
  <c r="U41" i="5"/>
  <c r="U40" i="5"/>
  <c r="U39" i="5"/>
  <c r="U38" i="5"/>
  <c r="G11" i="4" l="1"/>
  <c r="F11" i="4"/>
  <c r="H6" i="4" l="1"/>
  <c r="E10" i="4" l="1"/>
  <c r="E9" i="4"/>
  <c r="E20" i="4" l="1"/>
  <c r="E19" i="4"/>
  <c r="E18" i="4"/>
  <c r="E17" i="4"/>
  <c r="E21" i="4" l="1"/>
  <c r="C30" i="3"/>
  <c r="G20" i="4" s="1"/>
  <c r="H20" i="4" s="1"/>
  <c r="C22" i="3"/>
  <c r="G19" i="4" s="1"/>
  <c r="H19" i="4" s="1"/>
  <c r="C14" i="3"/>
  <c r="G18" i="4" s="1"/>
  <c r="H18" i="4" s="1"/>
  <c r="E25" i="1"/>
  <c r="D25" i="1"/>
  <c r="C25" i="1"/>
  <c r="G17" i="4" s="1"/>
  <c r="L22" i="2"/>
  <c r="L21" i="2"/>
  <c r="L20" i="2"/>
  <c r="L19" i="2"/>
  <c r="L18" i="2"/>
  <c r="L17" i="2"/>
  <c r="L16" i="2"/>
  <c r="L15" i="2"/>
  <c r="L14" i="2"/>
  <c r="L13" i="2"/>
  <c r="L12" i="2"/>
  <c r="L11" i="2"/>
  <c r="L10" i="2"/>
  <c r="L9" i="2"/>
  <c r="L8" i="2"/>
  <c r="F21" i="4"/>
  <c r="D20" i="4"/>
  <c r="D19" i="4"/>
  <c r="D18" i="4"/>
  <c r="F16" i="1" l="1"/>
  <c r="G16" i="1" s="1"/>
  <c r="F18" i="1"/>
  <c r="G18" i="1" s="1"/>
  <c r="F17" i="1"/>
  <c r="G17" i="1" s="1"/>
  <c r="E11" i="4"/>
  <c r="G9" i="4" s="1"/>
  <c r="G21" i="4"/>
  <c r="H17" i="4"/>
  <c r="F7" i="1"/>
  <c r="G7" i="1" s="1"/>
  <c r="F8" i="1"/>
  <c r="G8" i="1" s="1"/>
  <c r="F9" i="1"/>
  <c r="G9" i="1" s="1"/>
  <c r="F10" i="1"/>
  <c r="G10" i="1" s="1"/>
  <c r="F11" i="1"/>
  <c r="G11" i="1" s="1"/>
  <c r="F12" i="1"/>
  <c r="G12" i="1" s="1"/>
  <c r="F13" i="1"/>
  <c r="G13" i="1" s="1"/>
  <c r="F14" i="1"/>
  <c r="G14" i="1" s="1"/>
  <c r="F15" i="1"/>
  <c r="G15" i="1" s="1"/>
  <c r="F19" i="1"/>
  <c r="G19" i="1" s="1"/>
  <c r="F20" i="1"/>
  <c r="G20" i="1" s="1"/>
  <c r="F21" i="1"/>
  <c r="G21" i="1" s="1"/>
  <c r="F22" i="1"/>
  <c r="G22" i="1" s="1"/>
  <c r="F23" i="1"/>
  <c r="G23" i="1" s="1"/>
  <c r="F24" i="1"/>
  <c r="G24" i="1" s="1"/>
  <c r="G10" i="4" l="1"/>
  <c r="H18" i="1"/>
  <c r="I18" i="1"/>
  <c r="I17" i="1"/>
  <c r="H17" i="1"/>
  <c r="I16" i="1"/>
  <c r="H16" i="1"/>
  <c r="I21" i="1"/>
  <c r="H21" i="1"/>
  <c r="I19" i="1"/>
  <c r="H19" i="1"/>
  <c r="I14" i="1"/>
  <c r="H14" i="1"/>
  <c r="I12" i="1"/>
  <c r="H12" i="1"/>
  <c r="I10" i="1"/>
  <c r="H10" i="1"/>
  <c r="I8" i="1"/>
  <c r="H8" i="1"/>
  <c r="I22" i="1"/>
  <c r="H22" i="1"/>
  <c r="I20" i="1"/>
  <c r="H20" i="1"/>
  <c r="I15" i="1"/>
  <c r="H15" i="1"/>
  <c r="I13" i="1"/>
  <c r="H13" i="1"/>
  <c r="I11" i="1"/>
  <c r="H11" i="1"/>
  <c r="I9" i="1"/>
  <c r="H9" i="1"/>
  <c r="I7" i="1"/>
  <c r="H7" i="1"/>
  <c r="H23" i="1"/>
  <c r="I23" i="1"/>
  <c r="I24" i="1"/>
  <c r="H24" i="1"/>
  <c r="H21" i="4"/>
  <c r="F25" i="1"/>
  <c r="I25" i="1" l="1"/>
  <c r="F9" i="4" s="1"/>
  <c r="G25" i="1"/>
  <c r="H25" i="1"/>
  <c r="F10" i="4" s="1"/>
  <c r="H10" i="4" s="1"/>
  <c r="H9" i="4" l="1"/>
  <c r="H11" i="4" s="1"/>
</calcChain>
</file>

<file path=xl/sharedStrings.xml><?xml version="1.0" encoding="utf-8"?>
<sst xmlns="http://schemas.openxmlformats.org/spreadsheetml/2006/main" count="253" uniqueCount="216">
  <si>
    <t>Enfants</t>
  </si>
  <si>
    <t>Adultes</t>
  </si>
  <si>
    <t>Total</t>
  </si>
  <si>
    <t>Crème dessert</t>
  </si>
  <si>
    <t>Oui</t>
  </si>
  <si>
    <t>Non</t>
  </si>
  <si>
    <t>Champignons farcis</t>
  </si>
  <si>
    <t>Notes</t>
  </si>
  <si>
    <t>Décorations</t>
  </si>
  <si>
    <t>Ballons</t>
  </si>
  <si>
    <t>Prix</t>
  </si>
  <si>
    <t>Acheté</t>
  </si>
  <si>
    <t>Bruschetta</t>
  </si>
  <si>
    <t>Champignons de Paris farcis à la saucisse et au fromage frais</t>
  </si>
  <si>
    <t>Accessoires de décoration de table</t>
  </si>
  <si>
    <t>Autre</t>
  </si>
  <si>
    <t>Photographe</t>
  </si>
  <si>
    <t>Invitations</t>
  </si>
  <si>
    <t>Frais postaux</t>
  </si>
  <si>
    <t>Location</t>
  </si>
  <si>
    <t>2 heures (14:00 - 16:00)</t>
  </si>
  <si>
    <t>Vases en verre</t>
  </si>
  <si>
    <t>Linge de maison</t>
  </si>
  <si>
    <t>Tables et chaises</t>
  </si>
  <si>
    <t>Location de salle</t>
  </si>
  <si>
    <t>Total 10</t>
  </si>
  <si>
    <t>Emprunté à Sophie</t>
  </si>
  <si>
    <t>Vin</t>
  </si>
  <si>
    <t>Bouteilles de 2 litres</t>
  </si>
  <si>
    <t>Briques de jus d’orange</t>
  </si>
  <si>
    <t>Petites serviettes</t>
  </si>
  <si>
    <t>Serviettes de table</t>
  </si>
  <si>
    <t>Service de table</t>
  </si>
  <si>
    <t>Bouteille d’hélium</t>
  </si>
  <si>
    <t>Cadeaux de fête</t>
  </si>
  <si>
    <t>Gâteau</t>
  </si>
  <si>
    <t>Famille 1</t>
  </si>
  <si>
    <t>Famille 2</t>
  </si>
  <si>
    <t>Famille 3</t>
  </si>
  <si>
    <t>Famille 4</t>
  </si>
  <si>
    <t>Famille 5</t>
  </si>
  <si>
    <t>Famille 6</t>
  </si>
  <si>
    <t>Famille 7</t>
  </si>
  <si>
    <t>Famille 8</t>
  </si>
  <si>
    <t>Famille 9</t>
  </si>
  <si>
    <t>Famille 10</t>
  </si>
  <si>
    <t>Famille 11</t>
  </si>
  <si>
    <t>Famille 12</t>
  </si>
  <si>
    <t>Famille 13</t>
  </si>
  <si>
    <t>Famille 14</t>
  </si>
  <si>
    <t>Famille 15</t>
  </si>
  <si>
    <t>Ailes de poulet</t>
  </si>
  <si>
    <t>Houmous</t>
  </si>
  <si>
    <t>Billes de fromage</t>
  </si>
  <si>
    <t>Glace</t>
  </si>
  <si>
    <t>Légumes variés</t>
  </si>
  <si>
    <t>Préparer la veille</t>
  </si>
  <si>
    <t>Chips de pita au parmesan</t>
  </si>
  <si>
    <t>Adresse 1</t>
  </si>
  <si>
    <t>Adresse 2</t>
  </si>
  <si>
    <t>Adresse 3</t>
  </si>
  <si>
    <t>Adresse 4</t>
  </si>
  <si>
    <t>Adresse 5</t>
  </si>
  <si>
    <t>Adresse 6</t>
  </si>
  <si>
    <t>Adresse 7</t>
  </si>
  <si>
    <t>Adresse 8</t>
  </si>
  <si>
    <t>Adresse 9</t>
  </si>
  <si>
    <t>Adresse 10</t>
  </si>
  <si>
    <t>Adresse 11</t>
  </si>
  <si>
    <t>Adresse 12</t>
  </si>
  <si>
    <t>Adresse 13</t>
  </si>
  <si>
    <t>Adresse 14</t>
  </si>
  <si>
    <t>Adresse 15</t>
  </si>
  <si>
    <t>Ville 1</t>
  </si>
  <si>
    <t>Ville 2</t>
  </si>
  <si>
    <t>Ville 3</t>
  </si>
  <si>
    <t>Ville 4</t>
  </si>
  <si>
    <t>Ville 5</t>
  </si>
  <si>
    <t>Ville 6</t>
  </si>
  <si>
    <t>Ville 7</t>
  </si>
  <si>
    <t>Ville 8</t>
  </si>
  <si>
    <t>Ville 9</t>
  </si>
  <si>
    <t>Ville 10</t>
  </si>
  <si>
    <t>Ville 11</t>
  </si>
  <si>
    <t>Ville 12</t>
  </si>
  <si>
    <t>Ville 13</t>
  </si>
  <si>
    <t>Ville 14</t>
  </si>
  <si>
    <t>Ville 15</t>
  </si>
  <si>
    <t>Département 1</t>
  </si>
  <si>
    <t>Département 2</t>
  </si>
  <si>
    <t>Département 3</t>
  </si>
  <si>
    <t>Département 4</t>
  </si>
  <si>
    <t>Département 5</t>
  </si>
  <si>
    <t>Département 6</t>
  </si>
  <si>
    <t>Département 7</t>
  </si>
  <si>
    <t>Département 8</t>
  </si>
  <si>
    <t>Département 9</t>
  </si>
  <si>
    <t>Département 10</t>
  </si>
  <si>
    <t>Département 11</t>
  </si>
  <si>
    <t>Département 12</t>
  </si>
  <si>
    <t>Département 13</t>
  </si>
  <si>
    <t>Département 14</t>
  </si>
  <si>
    <t>Département 15</t>
  </si>
  <si>
    <t>Adresse de messagerie 1</t>
  </si>
  <si>
    <t>Code postal 1</t>
  </si>
  <si>
    <t>Téléphone 1</t>
  </si>
  <si>
    <t>Code postal 2</t>
  </si>
  <si>
    <t>Code postal 3</t>
  </si>
  <si>
    <t>Code postal 4</t>
  </si>
  <si>
    <t>Code postal 5</t>
  </si>
  <si>
    <t>Code postal 6</t>
  </si>
  <si>
    <t>Code postal 7</t>
  </si>
  <si>
    <t>Code postal 8</t>
  </si>
  <si>
    <t>Code postal 9</t>
  </si>
  <si>
    <t>Code postal 10</t>
  </si>
  <si>
    <t>Code postal 11</t>
  </si>
  <si>
    <t>Code postal 12</t>
  </si>
  <si>
    <t>Code postal 13</t>
  </si>
  <si>
    <t>Code postal 14</t>
  </si>
  <si>
    <t>Code postal 15</t>
  </si>
  <si>
    <t>Adresse de messagerie 2</t>
  </si>
  <si>
    <t>Adresse de messagerie 3</t>
  </si>
  <si>
    <t>Adresse de messagerie 4</t>
  </si>
  <si>
    <t>Adresse de messagerie 5</t>
  </si>
  <si>
    <t>Adresse de messagerie 6</t>
  </si>
  <si>
    <t>Adresse de messagerie 7</t>
  </si>
  <si>
    <t>Adresse de messagerie 8</t>
  </si>
  <si>
    <t>Adresse de messagerie 9</t>
  </si>
  <si>
    <t>Adresse de messagerie 10</t>
  </si>
  <si>
    <t>Adresse de messagerie 11</t>
  </si>
  <si>
    <t>Adresse de messagerie 12</t>
  </si>
  <si>
    <t>Adresse de messagerie 13</t>
  </si>
  <si>
    <t>Adresse de messagerie 14</t>
  </si>
  <si>
    <t>Adresse de messagerie 15</t>
  </si>
  <si>
    <t>Téléphone 2</t>
  </si>
  <si>
    <t>Téléphone 3</t>
  </si>
  <si>
    <t>Téléphone 4</t>
  </si>
  <si>
    <t>Téléphone 5</t>
  </si>
  <si>
    <t>Téléphone 6</t>
  </si>
  <si>
    <t>Téléphone 7</t>
  </si>
  <si>
    <t>Téléphone 8</t>
  </si>
  <si>
    <t>Téléphone 9</t>
  </si>
  <si>
    <t>Téléphone 10</t>
  </si>
  <si>
    <t>Téléphone 11</t>
  </si>
  <si>
    <t>Téléphone 12</t>
  </si>
  <si>
    <t>Téléphone 13</t>
  </si>
  <si>
    <t>Téléphone 14</t>
  </si>
  <si>
    <t>Téléphone 15</t>
  </si>
  <si>
    <t xml:space="preserve">Tomates et basilic </t>
  </si>
  <si>
    <t>Acheter chez le traiteur</t>
  </si>
  <si>
    <t>Commander à la boulangerie</t>
  </si>
  <si>
    <t>Verres</t>
  </si>
  <si>
    <t>*1 carré= environ 9 cm²</t>
  </si>
  <si>
    <t>Plan de table</t>
  </si>
  <si>
    <t>(Espacement souhaité entre les tables : 1 m)</t>
  </si>
  <si>
    <t>Total confirmations</t>
  </si>
  <si>
    <t>Soda</t>
  </si>
  <si>
    <t>Nourriture et boissons</t>
  </si>
  <si>
    <t>Entrez le coût et le nombre de parts estimé pour calculer automatiquement le nombre de pièces et le coût par personne en fonction du nombre total de personnes</t>
  </si>
  <si>
    <t>Inclus dans la location de salle</t>
  </si>
  <si>
    <t>14:00 - 16:00</t>
  </si>
  <si>
    <t>75ème anniversaire de mamie</t>
  </si>
  <si>
    <t>Produits alimentaires</t>
  </si>
  <si>
    <t>Saumon fumé</t>
  </si>
  <si>
    <t>Mini bagels</t>
  </si>
  <si>
    <t>Fromage frais</t>
  </si>
  <si>
    <t>Câpres</t>
  </si>
  <si>
    <t>4 sachets - assortis</t>
  </si>
  <si>
    <t>3 pots</t>
  </si>
  <si>
    <t>2 gros tubes</t>
  </si>
  <si>
    <t>Assortiment : fromages frais, fromages secs et noix</t>
  </si>
  <si>
    <t>Gâteaux apéritif</t>
  </si>
  <si>
    <t>Assortiment</t>
  </si>
  <si>
    <t>Pommes et raisin blanc</t>
  </si>
  <si>
    <t>Acheter des tasses emballées : vanille et chocolat</t>
  </si>
  <si>
    <t>Bâtonnets de carotte, céleri, brocolis, chou-fleur, poivrons rouges et verts</t>
  </si>
  <si>
    <t>Vous pouvez utiliser l’une de ces organisations de table :</t>
  </si>
  <si>
    <t>Aunt Kim's House</t>
  </si>
  <si>
    <t>Matériel et accessoires</t>
  </si>
  <si>
    <t>Présentation de la fête</t>
  </si>
  <si>
    <t>ÉVÉNEMENT</t>
  </si>
  <si>
    <t>DATE</t>
  </si>
  <si>
    <t>HEURE</t>
  </si>
  <si>
    <t>LIEU</t>
  </si>
  <si>
    <t>LISTE DES INVITÉS</t>
  </si>
  <si>
    <t>RÉCAPITULATIF DU BUDGET</t>
  </si>
  <si>
    <t>ÉLÉMENT</t>
  </si>
  <si>
    <t>NB</t>
  </si>
  <si>
    <t>MONTANT DU BUDGET</t>
  </si>
  <si>
    <t>COÛT TOTAL</t>
  </si>
  <si>
    <t>DIFFÉRENCE</t>
  </si>
  <si>
    <t>Invités confirmés</t>
  </si>
  <si>
    <t>VUE D’ENSEMBLE RSVP</t>
  </si>
  <si>
    <t>COÛT PAR INVITÉ</t>
  </si>
  <si>
    <t>Liste des invités</t>
  </si>
  <si>
    <t>Nourriture et boissons</t>
  </si>
  <si>
    <t>Autres éléments indispensables</t>
  </si>
  <si>
    <t>NOM</t>
  </si>
  <si>
    <t>ADRESSE</t>
  </si>
  <si>
    <t>VILLE</t>
  </si>
  <si>
    <t>PAYS</t>
  </si>
  <si>
    <t>CODE POSTAL</t>
  </si>
  <si>
    <t>TÉLÉPHONE</t>
  </si>
  <si>
    <t>ADRESSE DE MESSAGERIE</t>
  </si>
  <si>
    <t>PRÉSENT ?</t>
  </si>
  <si>
    <t>ENFANTS</t>
  </si>
  <si>
    <t>ADULTES</t>
  </si>
  <si>
    <t>TOTAL</t>
  </si>
  <si>
    <t>ÉLÉMENT NOURRITURE OU BOISSON</t>
  </si>
  <si>
    <t>PORTION PAR ENFANT</t>
  </si>
  <si>
    <t>PORTION PAR ADULTE</t>
  </si>
  <si>
    <t>TOTAL PORTIONS</t>
  </si>
  <si>
    <t>COÛT PAR PORTION</t>
  </si>
  <si>
    <t>COÛT PAR ENFANT</t>
  </si>
  <si>
    <t>COÛT PAR ADULTE</t>
  </si>
  <si>
    <t>REMARQUES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</si>
</sst>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
    <numFmt numFmtId="165" formatCode="[&lt;=9999999]###\-####;\(###\)\ ###\-####"/>
    <numFmt numFmtId="166" formatCode="#,##0.00\ &quot;€&quot;"/>
    <numFmt numFmtId="167" formatCode="#,##0.00\ &quot;€&quot;_);[Red]\(#,##0.00\ &quot;€&quot;\)"/>
    <numFmt numFmtId="168" formatCode="[$-40C]d\ mmmm\ yyyy;@"/>
  </numFmts>
  <fonts count="24" x14ac:knownFonts="1">
    <font>
      <sz val="12"/>
      <color theme="1" tint="0.24994659260841701"/>
      <name val="Calibri"/>
      <family val="2"/>
      <scheme val="minor"/>
    </font>
    <font>
      <b/>
      <sz val="11"/>
      <color theme="3"/>
      <name val="Calibri"/>
      <family val="2"/>
      <scheme val="minor"/>
    </font>
    <font>
      <b/>
      <sz val="11"/>
      <color theme="0"/>
      <name val="Calibri"/>
      <family val="2"/>
      <scheme val="minor"/>
    </font>
    <font>
      <sz val="10"/>
      <color theme="1"/>
      <name val="Calibri"/>
      <family val="2"/>
      <scheme val="minor"/>
    </font>
    <font>
      <i/>
      <sz val="10"/>
      <color theme="1"/>
      <name val="Calibri"/>
      <family val="2"/>
      <scheme val="minor"/>
    </font>
    <font>
      <b/>
      <sz val="12"/>
      <color theme="3"/>
      <name val="Garamond"/>
      <family val="2"/>
      <scheme val="major"/>
    </font>
    <font>
      <sz val="10"/>
      <name val="Calibri"/>
      <family val="2"/>
      <scheme val="minor"/>
    </font>
    <font>
      <sz val="10"/>
      <name val="MS Sans Serif"/>
      <family val="2"/>
    </font>
    <font>
      <sz val="8"/>
      <name val="Calibri"/>
      <family val="2"/>
      <scheme val="minor"/>
    </font>
    <font>
      <i/>
      <sz val="10"/>
      <name val="Calibri"/>
      <family val="2"/>
      <scheme val="minor"/>
    </font>
    <font>
      <sz val="10"/>
      <color indexed="63"/>
      <name val="Calibri"/>
      <family val="2"/>
      <scheme val="minor"/>
    </font>
    <font>
      <b/>
      <sz val="28"/>
      <color theme="1" tint="0.34998626667073579"/>
      <name val="Calibri"/>
      <family val="2"/>
      <scheme val="minor"/>
    </font>
    <font>
      <sz val="11"/>
      <name val="Calibri"/>
      <family val="2"/>
      <scheme val="minor"/>
    </font>
    <font>
      <sz val="10"/>
      <color rgb="FF000000"/>
      <name val="Calibri"/>
      <family val="2"/>
      <scheme val="minor"/>
    </font>
    <font>
      <b/>
      <sz val="10"/>
      <color theme="0"/>
      <name val="Calibri"/>
      <family val="2"/>
      <scheme val="minor"/>
    </font>
    <font>
      <sz val="10"/>
      <color theme="4" tint="-0.499984740745262"/>
      <name val="Garamond"/>
      <family val="5"/>
      <scheme val="major"/>
    </font>
    <font>
      <b/>
      <sz val="12"/>
      <color theme="0"/>
      <name val="Calibri"/>
      <family val="2"/>
      <scheme val="minor"/>
    </font>
    <font>
      <b/>
      <sz val="16"/>
      <color theme="1" tint="0.24994659260841701"/>
      <name val="Garamond"/>
      <family val="1"/>
      <scheme val="major"/>
    </font>
    <font>
      <b/>
      <sz val="16"/>
      <color theme="1" tint="0.24994659260841701"/>
      <name val="Garamond"/>
      <family val="5"/>
      <scheme val="major"/>
    </font>
    <font>
      <b/>
      <sz val="16"/>
      <color theme="4"/>
      <name val="Garamond"/>
      <family val="1"/>
      <scheme val="major"/>
    </font>
    <font>
      <b/>
      <sz val="36"/>
      <color theme="0"/>
      <name val="Garamond"/>
      <family val="2"/>
      <scheme val="major"/>
    </font>
    <font>
      <b/>
      <sz val="36"/>
      <color theme="1" tint="0.249977111117893"/>
      <name val="Garamond"/>
      <family val="2"/>
      <scheme val="major"/>
    </font>
    <font>
      <sz val="12"/>
      <color theme="1" tint="0.24994659260841701"/>
      <name val="Calibri"/>
      <family val="2"/>
      <scheme val="minor"/>
    </font>
    <font>
      <sz val="12"/>
      <color theme="1" tint="0.24994659260841701"/>
      <name val="Calibri"/>
      <family val="2"/>
      <scheme val="minor"/>
    </font>
  </fonts>
  <fills count="7">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4" tint="-0.499984740745262"/>
        <bgColor indexed="64"/>
      </patternFill>
    </fill>
    <fill>
      <patternFill patternType="solid">
        <fgColor theme="1"/>
        <bgColor indexed="64"/>
      </patternFill>
    </fill>
    <fill>
      <patternFill patternType="solid">
        <fgColor theme="4"/>
        <bgColor indexed="64"/>
      </patternFill>
    </fill>
  </fills>
  <borders count="15">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3" tint="0.39994506668294322"/>
      </right>
      <top/>
      <bottom/>
      <diagonal/>
    </border>
    <border>
      <left style="thin">
        <color theme="3" tint="0.39994506668294322"/>
      </left>
      <right/>
      <top/>
      <bottom/>
      <diagonal/>
    </border>
    <border>
      <left/>
      <right/>
      <top style="thin">
        <color theme="3" tint="0.39994506668294322"/>
      </top>
      <bottom style="thin">
        <color theme="3" tint="0.39994506668294322"/>
      </bottom>
      <diagonal/>
    </border>
    <border>
      <left/>
      <right/>
      <top style="thin">
        <color indexed="44"/>
      </top>
      <bottom/>
      <diagonal/>
    </border>
    <border>
      <left/>
      <right/>
      <top/>
      <bottom style="thin">
        <color theme="3" tint="0.39994506668294322"/>
      </bottom>
      <diagonal/>
    </border>
    <border>
      <left style="thin">
        <color theme="3" tint="0.39994506668294322"/>
      </left>
      <right/>
      <top/>
      <bottom style="thin">
        <color theme="3" tint="0.39994506668294322"/>
      </bottom>
      <diagonal/>
    </border>
    <border>
      <left/>
      <right style="thin">
        <color theme="3" tint="0.39994506668294322"/>
      </right>
      <top/>
      <bottom style="thin">
        <color theme="3" tint="0.39994506668294322"/>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39994506668294322"/>
      </left>
      <right style="thin">
        <color theme="3" tint="0.39994506668294322"/>
      </right>
      <top/>
      <bottom/>
      <diagonal/>
    </border>
  </borders>
  <cellStyleXfs count="11">
    <xf numFmtId="0" fontId="0" fillId="0" borderId="0">
      <alignment vertical="center"/>
    </xf>
    <xf numFmtId="0" fontId="20" fillId="5" borderId="0" applyNumberFormat="0" applyBorder="0" applyAlignment="0" applyProtection="0"/>
    <xf numFmtId="0" fontId="6" fillId="0" borderId="0"/>
    <xf numFmtId="0" fontId="7" fillId="0" borderId="0"/>
    <xf numFmtId="0" fontId="10" fillId="3" borderId="0" applyNumberFormat="0" applyBorder="0" applyAlignment="0" applyProtection="0"/>
    <xf numFmtId="0" fontId="2" fillId="2" borderId="1" applyNumberFormat="0" applyAlignment="0" applyProtection="0"/>
    <xf numFmtId="0" fontId="11" fillId="0" borderId="0" applyNumberFormat="0" applyFill="0" applyAlignment="0" applyProtection="0"/>
    <xf numFmtId="0" fontId="12" fillId="0" borderId="0"/>
    <xf numFmtId="0" fontId="18" fillId="0" borderId="0" applyNumberFormat="0" applyFill="0" applyBorder="0" applyProtection="0">
      <alignment horizontal="left" vertical="center"/>
    </xf>
    <xf numFmtId="0" fontId="19" fillId="0" borderId="0" applyNumberFormat="0" applyFill="0" applyBorder="0" applyProtection="0">
      <alignment horizontal="left"/>
    </xf>
    <xf numFmtId="0" fontId="17" fillId="0" borderId="0" applyNumberFormat="0" applyFill="0" applyBorder="0" applyAlignment="0" applyProtection="0"/>
  </cellStyleXfs>
  <cellXfs count="96">
    <xf numFmtId="0" fontId="0" fillId="0" borderId="0" xfId="0">
      <alignment vertical="center"/>
    </xf>
    <xf numFmtId="0" fontId="0" fillId="0" borderId="0" xfId="0" applyBorder="1">
      <alignment vertical="center"/>
    </xf>
    <xf numFmtId="0" fontId="1" fillId="0" borderId="0" xfId="0" applyFont="1" applyAlignment="1">
      <alignment horizontal="center"/>
    </xf>
    <xf numFmtId="0" fontId="1" fillId="0" borderId="0" xfId="0" applyFont="1">
      <alignment vertical="center"/>
    </xf>
    <xf numFmtId="0" fontId="6" fillId="0" borderId="0" xfId="2" applyFont="1" applyFill="1"/>
    <xf numFmtId="0" fontId="6" fillId="0" borderId="0" xfId="2"/>
    <xf numFmtId="0" fontId="6" fillId="0" borderId="0" xfId="2" applyFont="1" applyFill="1" applyBorder="1"/>
    <xf numFmtId="0" fontId="3" fillId="0" borderId="0" xfId="0" applyFont="1" applyBorder="1">
      <alignment vertical="center"/>
    </xf>
    <xf numFmtId="0" fontId="13" fillId="0" borderId="0" xfId="0" applyFont="1" applyBorder="1" applyAlignment="1">
      <alignment horizontal="left" indent="1"/>
    </xf>
    <xf numFmtId="0" fontId="0" fillId="0" borderId="0" xfId="0" applyAlignment="1">
      <alignment vertical="center" wrapText="1"/>
    </xf>
    <xf numFmtId="0" fontId="6" fillId="0" borderId="5" xfId="2" applyFont="1" applyFill="1" applyBorder="1"/>
    <xf numFmtId="0" fontId="6" fillId="0" borderId="0" xfId="2" applyBorder="1"/>
    <xf numFmtId="0" fontId="18" fillId="0" borderId="0" xfId="8">
      <alignment horizontal="left" vertical="center"/>
    </xf>
    <xf numFmtId="0" fontId="0" fillId="0" borderId="0" xfId="0" applyFont="1">
      <alignment vertical="center"/>
    </xf>
    <xf numFmtId="0" fontId="15" fillId="0" borderId="0" xfId="8" applyFont="1" applyAlignment="1">
      <alignment horizontal="left"/>
    </xf>
    <xf numFmtId="0" fontId="0" fillId="0" borderId="0" xfId="0" applyFont="1" applyBorder="1">
      <alignment vertical="center"/>
    </xf>
    <xf numFmtId="0" fontId="15" fillId="0" borderId="0" xfId="8" applyFont="1" applyAlignment="1">
      <alignment horizontal="left" vertical="center"/>
    </xf>
    <xf numFmtId="0" fontId="0" fillId="0" borderId="0" xfId="0" applyFont="1" applyAlignment="1">
      <alignment horizontal="center"/>
    </xf>
    <xf numFmtId="164" fontId="0" fillId="0" borderId="0" xfId="0" applyNumberFormat="1" applyFont="1" applyAlignment="1">
      <alignment horizontal="center"/>
    </xf>
    <xf numFmtId="164" fontId="0" fillId="0" borderId="0" xfId="0" applyNumberFormat="1" applyFont="1">
      <alignment vertical="center"/>
    </xf>
    <xf numFmtId="0" fontId="0" fillId="0" borderId="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Border="1" applyAlignment="1">
      <alignment horizontal="left" vertical="center" wrapText="1" indent="1"/>
    </xf>
    <xf numFmtId="0" fontId="0"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indent="1"/>
    </xf>
    <xf numFmtId="0" fontId="0" fillId="0" borderId="0" xfId="0" applyFont="1" applyFill="1" applyBorder="1" applyAlignment="1">
      <alignment horizontal="left" vertical="center" indent="1"/>
    </xf>
    <xf numFmtId="0" fontId="0" fillId="0" borderId="0" xfId="0" applyFont="1" applyFill="1" applyBorder="1" applyAlignment="1">
      <alignment horizontal="right" vertical="center" wrapText="1" indent="1"/>
    </xf>
    <xf numFmtId="0" fontId="0" fillId="0" borderId="0" xfId="0" applyAlignment="1">
      <alignment vertical="center"/>
    </xf>
    <xf numFmtId="0" fontId="4" fillId="0" borderId="0" xfId="0" applyFont="1" applyAlignment="1"/>
    <xf numFmtId="0" fontId="0" fillId="0" borderId="0" xfId="0" applyFont="1" applyFill="1" applyBorder="1" applyAlignment="1">
      <alignment horizontal="left" vertical="center"/>
    </xf>
    <xf numFmtId="0"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6" fillId="0" borderId="10" xfId="2" applyFont="1" applyFill="1" applyBorder="1"/>
    <xf numFmtId="0" fontId="0" fillId="0" borderId="10" xfId="0" applyBorder="1">
      <alignment vertical="center"/>
    </xf>
    <xf numFmtId="0" fontId="6" fillId="0" borderId="8" xfId="2" applyFont="1" applyFill="1" applyBorder="1"/>
    <xf numFmtId="0" fontId="0" fillId="0" borderId="8" xfId="0" applyBorder="1">
      <alignment vertical="center"/>
    </xf>
    <xf numFmtId="0" fontId="3" fillId="0" borderId="7" xfId="0" applyFont="1" applyBorder="1" applyAlignment="1">
      <alignment horizontal="left" indent="2"/>
    </xf>
    <xf numFmtId="0" fontId="6" fillId="0" borderId="6" xfId="2" applyFont="1" applyFill="1" applyBorder="1"/>
    <xf numFmtId="0" fontId="0" fillId="0" borderId="7" xfId="0" applyBorder="1">
      <alignment vertical="center"/>
    </xf>
    <xf numFmtId="0" fontId="0" fillId="0" borderId="6" xfId="0" applyBorder="1">
      <alignment vertical="center"/>
    </xf>
    <xf numFmtId="0" fontId="6" fillId="0" borderId="7" xfId="2" applyFont="1" applyFill="1" applyBorder="1"/>
    <xf numFmtId="0" fontId="8" fillId="0" borderId="10" xfId="2" applyFont="1" applyFill="1" applyBorder="1" applyAlignment="1">
      <alignment vertical="center"/>
    </xf>
    <xf numFmtId="0" fontId="6" fillId="0" borderId="10" xfId="2" applyBorder="1"/>
    <xf numFmtId="0" fontId="6" fillId="0" borderId="12" xfId="2" applyFont="1" applyFill="1" applyBorder="1"/>
    <xf numFmtId="0" fontId="6" fillId="0" borderId="13" xfId="3" applyNumberFormat="1" applyFont="1" applyFill="1" applyBorder="1" applyAlignment="1" applyProtection="1"/>
    <xf numFmtId="0" fontId="8" fillId="0" borderId="13" xfId="3" applyNumberFormat="1" applyFont="1" applyFill="1" applyBorder="1" applyAlignment="1" applyProtection="1"/>
    <xf numFmtId="0" fontId="9" fillId="0" borderId="0" xfId="2" applyFont="1" applyFill="1" applyAlignment="1">
      <alignment horizontal="right" vertical="center"/>
    </xf>
    <xf numFmtId="165" fontId="0" fillId="0" borderId="0" xfId="0" applyNumberFormat="1" applyFont="1" applyFill="1" applyBorder="1" applyAlignment="1">
      <alignment horizontal="left" vertical="center" indent="1"/>
    </xf>
    <xf numFmtId="0" fontId="0" fillId="0" borderId="6" xfId="0" applyFont="1" applyFill="1"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right" vertical="center" indent="1"/>
    </xf>
    <xf numFmtId="0" fontId="0" fillId="5" borderId="0" xfId="0" applyFill="1">
      <alignment vertical="center"/>
    </xf>
    <xf numFmtId="0" fontId="5" fillId="5" borderId="0" xfId="1" applyFont="1" applyFill="1" applyAlignment="1">
      <alignment horizontal="right"/>
    </xf>
    <xf numFmtId="0" fontId="20" fillId="5" borderId="0" xfId="1" applyFill="1" applyAlignment="1">
      <alignment vertical="center"/>
    </xf>
    <xf numFmtId="0" fontId="20" fillId="5" borderId="0" xfId="1" applyAlignment="1">
      <alignment vertical="center"/>
    </xf>
    <xf numFmtId="0" fontId="0" fillId="6" borderId="0" xfId="0" applyFill="1">
      <alignment vertical="center"/>
    </xf>
    <xf numFmtId="0" fontId="20" fillId="6" borderId="0" xfId="1" applyFill="1" applyAlignment="1">
      <alignment vertical="center"/>
    </xf>
    <xf numFmtId="0" fontId="5" fillId="6" borderId="0" xfId="1" applyFont="1" applyFill="1" applyAlignment="1">
      <alignment horizontal="right"/>
    </xf>
    <xf numFmtId="0" fontId="19" fillId="0" borderId="0" xfId="9">
      <alignment horizontal="left"/>
    </xf>
    <xf numFmtId="0" fontId="16" fillId="6" borderId="0" xfId="0" applyFont="1" applyFill="1" applyBorder="1" applyAlignment="1">
      <alignment horizontal="left" indent="1"/>
    </xf>
    <xf numFmtId="164" fontId="0" fillId="0" borderId="7" xfId="0" applyNumberFormat="1" applyFont="1" applyFill="1" applyBorder="1" applyAlignment="1">
      <alignment horizontal="right" vertical="center" indent="3"/>
    </xf>
    <xf numFmtId="164" fontId="0" fillId="0" borderId="6" xfId="0" applyNumberFormat="1" applyFont="1" applyFill="1" applyBorder="1" applyAlignment="1">
      <alignment horizontal="right" vertical="center" indent="2"/>
    </xf>
    <xf numFmtId="0" fontId="0" fillId="0" borderId="7" xfId="0" applyFont="1" applyFill="1" applyBorder="1" applyAlignment="1">
      <alignment horizontal="right" vertical="center" wrapText="1" indent="3"/>
    </xf>
    <xf numFmtId="0" fontId="0" fillId="0" borderId="6" xfId="0" applyFont="1" applyFill="1" applyBorder="1" applyAlignment="1">
      <alignment horizontal="right" vertical="center" wrapText="1" indent="2"/>
    </xf>
    <xf numFmtId="0" fontId="20" fillId="6" borderId="0" xfId="1" applyFill="1"/>
    <xf numFmtId="0" fontId="0" fillId="6" borderId="0" xfId="0" applyFill="1" applyAlignment="1">
      <alignment vertical="center"/>
    </xf>
    <xf numFmtId="0" fontId="20" fillId="6" borderId="0" xfId="1" applyFill="1" applyAlignment="1">
      <alignment horizontal="left" vertical="center"/>
    </xf>
    <xf numFmtId="0" fontId="5" fillId="6" borderId="0" xfId="1" applyFont="1" applyFill="1" applyAlignment="1">
      <alignment horizontal="right" vertical="center"/>
    </xf>
    <xf numFmtId="0" fontId="0" fillId="0" borderId="0" xfId="0" applyAlignment="1">
      <alignment horizontal="right" vertical="top"/>
    </xf>
    <xf numFmtId="0" fontId="21" fillId="0" borderId="0" xfId="1" applyFont="1" applyFill="1" applyBorder="1" applyAlignment="1">
      <alignment vertical="center"/>
    </xf>
    <xf numFmtId="0" fontId="22" fillId="0" borderId="0" xfId="0" applyFont="1" applyFill="1" applyBorder="1" applyAlignment="1">
      <alignment horizontal="left" vertical="center" indent="1"/>
    </xf>
    <xf numFmtId="0" fontId="22" fillId="0" borderId="0" xfId="0" applyFont="1" applyFill="1" applyBorder="1" applyAlignment="1">
      <alignment horizontal="center" vertical="center"/>
    </xf>
    <xf numFmtId="0" fontId="8" fillId="0" borderId="11" xfId="2" applyFont="1" applyFill="1" applyBorder="1" applyAlignment="1">
      <alignment horizontal="left" vertical="center" indent="2"/>
    </xf>
    <xf numFmtId="0" fontId="23" fillId="0" borderId="0" xfId="0" applyFont="1" applyFill="1" applyBorder="1" applyAlignment="1">
      <alignment horizontal="left" vertical="center" indent="1"/>
    </xf>
    <xf numFmtId="0" fontId="23" fillId="0" borderId="0" xfId="0" applyFont="1" applyFill="1" applyBorder="1" applyAlignment="1">
      <alignment horizontal="center" vertical="center"/>
    </xf>
    <xf numFmtId="166" fontId="0" fillId="0" borderId="7" xfId="0" applyNumberFormat="1" applyFont="1" applyFill="1" applyBorder="1" applyAlignment="1">
      <alignment horizontal="right" vertical="center" indent="3"/>
    </xf>
    <xf numFmtId="166" fontId="0" fillId="0" borderId="6" xfId="0" applyNumberFormat="1" applyFont="1" applyFill="1" applyBorder="1" applyAlignment="1">
      <alignment horizontal="right" vertical="center" indent="2"/>
    </xf>
    <xf numFmtId="166" fontId="0" fillId="0" borderId="0" xfId="0" applyNumberFormat="1" applyFont="1" applyFill="1" applyBorder="1" applyAlignment="1">
      <alignment horizontal="right" vertical="center" indent="1"/>
    </xf>
    <xf numFmtId="166" fontId="0" fillId="0" borderId="14" xfId="0" applyNumberFormat="1" applyBorder="1" applyAlignment="1">
      <alignment horizontal="right" vertical="center" indent="1"/>
    </xf>
    <xf numFmtId="166" fontId="0" fillId="0" borderId="0" xfId="0" applyNumberFormat="1" applyAlignment="1">
      <alignment horizontal="right" vertical="center" indent="1"/>
    </xf>
    <xf numFmtId="167" fontId="0" fillId="0" borderId="0" xfId="0" applyNumberFormat="1" applyAlignment="1">
      <alignment horizontal="right" vertical="center" indent="1"/>
    </xf>
    <xf numFmtId="166" fontId="0" fillId="0" borderId="0" xfId="0" applyNumberFormat="1" applyFont="1" applyFill="1" applyBorder="1" applyAlignment="1">
      <alignment horizontal="right" vertical="center"/>
    </xf>
    <xf numFmtId="166" fontId="22" fillId="0" borderId="0" xfId="0" applyNumberFormat="1" applyFont="1" applyFill="1" applyBorder="1" applyAlignment="1">
      <alignment vertical="center"/>
    </xf>
    <xf numFmtId="166" fontId="22" fillId="0" borderId="0" xfId="0" applyNumberFormat="1" applyFont="1" applyFill="1" applyBorder="1" applyAlignment="1">
      <alignment horizontal="right" vertical="center" indent="1"/>
    </xf>
    <xf numFmtId="166" fontId="23" fillId="0" borderId="0" xfId="0" applyNumberFormat="1" applyFont="1" applyFill="1" applyBorder="1" applyAlignment="1">
      <alignment horizontal="right" vertical="center" indent="1"/>
    </xf>
    <xf numFmtId="0" fontId="16" fillId="6" borderId="0" xfId="0" applyFont="1" applyFill="1" applyBorder="1" applyAlignment="1">
      <alignment horizontal="left" vertical="center" indent="1"/>
    </xf>
    <xf numFmtId="0" fontId="16" fillId="6" borderId="6" xfId="0" applyFont="1" applyFill="1" applyBorder="1" applyAlignment="1">
      <alignment horizontal="left" vertical="center" indent="1"/>
    </xf>
    <xf numFmtId="0" fontId="16" fillId="6" borderId="7" xfId="0" applyFont="1" applyFill="1" applyBorder="1" applyAlignment="1">
      <alignment horizontal="left" vertical="center" indent="1"/>
    </xf>
    <xf numFmtId="168" fontId="19" fillId="0" borderId="0" xfId="9" applyNumberFormat="1">
      <alignment horizontal="left"/>
    </xf>
    <xf numFmtId="0" fontId="0" fillId="0" borderId="0" xfId="0" applyAlignment="1">
      <alignment horizontal="center"/>
    </xf>
    <xf numFmtId="0" fontId="2" fillId="4" borderId="9" xfId="2"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cellXfs>
  <cellStyles count="11">
    <cellStyle name="40% - Accent1 2" xfId="4"/>
    <cellStyle name="Accent1 2" xfId="5"/>
    <cellStyle name="Heading 1 2" xfId="6"/>
    <cellStyle name="Normal" xfId="0" builtinId="0" customBuiltin="1"/>
    <cellStyle name="Normal 2" xfId="2"/>
    <cellStyle name="Normal 3" xfId="7"/>
    <cellStyle name="Normal_Graph Paper (combined)" xfId="3"/>
    <cellStyle name="Titre" xfId="1" builtinId="15" customBuiltin="1"/>
    <cellStyle name="Titre 1" xfId="8" builtinId="16" customBuiltin="1"/>
    <cellStyle name="Titre 2" xfId="9" builtinId="17" customBuiltin="1"/>
    <cellStyle name="Titre 3" xfId="10" builtinId="18" customBuiltin="1"/>
  </cellStyles>
  <dxfs count="85">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alignment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numFmt numFmtId="164" formatCode="&quot;$&quot;#,##0.0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numFmt numFmtId="166" formatCode="#,##0.00\ &quot;€&quot;"/>
      <alignment horizontal="right" vertical="center" textRotation="0" wrapText="0" indent="1"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numFmt numFmtId="164" formatCode="&quot;$&quot;#,##0.0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numFmt numFmtId="166" formatCode="#,##0.00\ &quot;€&quot;"/>
      <alignment horizontal="right" vertical="center" textRotation="0" wrapText="0" indent="1"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numFmt numFmtId="164" formatCode="&quot;$&quot;#,##0.0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numFmt numFmtId="166" formatCode="#,##0.00\ &quot;€&quot;"/>
      <alignment horizontal="right" vertical="center" textRotation="0" wrapText="0" indent="1"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1" indent="1" justifyLastLine="0" shrinkToFit="0" readingOrder="0"/>
    </dxf>
    <dxf>
      <font>
        <b val="0"/>
        <i val="0"/>
        <strike val="0"/>
        <condense val="0"/>
        <extend val="0"/>
        <outline val="0"/>
        <shadow val="0"/>
        <u val="none"/>
        <vertAlign val="baseline"/>
        <sz val="12"/>
        <color theme="1" tint="0.24994659260841701"/>
        <name val="Calibri"/>
        <scheme val="minor"/>
      </font>
      <numFmt numFmtId="169" formatCode="&quot;$&quot;#,##0.00_);\(&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6" formatCode="#,##0.00\ &quot;€&quot;"/>
      <alignment horizontal="right" vertical="center" textRotation="0" wrapText="0" justifyLastLine="0" shrinkToFit="0" readingOrder="0"/>
    </dxf>
    <dxf>
      <font>
        <b val="0"/>
        <i val="0"/>
        <strike val="0"/>
        <condense val="0"/>
        <extend val="0"/>
        <outline val="0"/>
        <shadow val="0"/>
        <u val="none"/>
        <vertAlign val="baseline"/>
        <sz val="12"/>
        <color theme="1" tint="0.24994659260841701"/>
        <name val="Calibri"/>
        <scheme val="minor"/>
      </font>
      <numFmt numFmtId="169" formatCode="&quot;$&quot;#,##0.00_);\(&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6" formatCode="#,##0.00\ &quot;€&quot;"/>
      <alignment horizontal="right" vertical="center" textRotation="0" wrapText="0" justifyLastLine="0" shrinkToFit="0" readingOrder="0"/>
    </dxf>
    <dxf>
      <font>
        <b val="0"/>
        <i val="0"/>
        <strike val="0"/>
        <condense val="0"/>
        <extend val="0"/>
        <outline val="0"/>
        <shadow val="0"/>
        <u val="none"/>
        <vertAlign val="baseline"/>
        <sz val="12"/>
        <color theme="1" tint="0.24994659260841701"/>
        <name val="Calibri"/>
        <scheme val="minor"/>
      </font>
      <numFmt numFmtId="169" formatCode="&quot;$&quot;#,##0.00_);\(&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6" formatCode="#,##0.00\ &quot;€&quot;"/>
      <alignment horizontal="right" vertical="center" textRotation="0" wrapText="0"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numFmt numFmtId="169" formatCode="&quot;$&quot;#,##0.00_);\(&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6" formatCode="#,##0.00\ &quot;€&quot;"/>
      <alignment horizontal="right"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2"/>
        <color theme="1" tint="0.24994659260841701"/>
        <name val="Calibri"/>
        <scheme val="minor"/>
      </font>
      <numFmt numFmtId="166" formatCode="#,##0.00\ &quot;€&quot;"/>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numFmt numFmtId="166" formatCode="#,##0.00\ &quot;€&quot;"/>
      <alignment horizontal="right" vertical="center" textRotation="0" wrapText="0" indent="1" justifyLastLine="0" shrinkToFit="0" readingOrder="0"/>
    </dxf>
    <dxf>
      <font>
        <b val="0"/>
        <i val="0"/>
        <strike val="0"/>
        <condense val="0"/>
        <extend val="0"/>
        <outline val="0"/>
        <shadow val="0"/>
        <u val="none"/>
        <vertAlign val="baseline"/>
        <sz val="12"/>
        <color theme="1" tint="0.24994659260841701"/>
        <name val="Calibri"/>
        <scheme val="minor"/>
      </font>
      <numFmt numFmtId="164" formatCode="&quot;$&quot;#,##0.00"/>
      <fill>
        <patternFill patternType="none">
          <fgColor indexed="64"/>
          <bgColor indexed="65"/>
        </patternFill>
      </fill>
      <alignment horizontal="right" vertical="center" textRotation="0" wrapText="0" indent="2" justifyLastLine="0" shrinkToFit="0" readingOrder="0"/>
      <border diagonalUp="0" diagonalDown="0" outline="0">
        <left/>
        <right style="thin">
          <color theme="3" tint="0.39994506668294322"/>
        </right>
        <top/>
        <bottom/>
      </border>
    </dxf>
    <dxf>
      <numFmt numFmtId="166" formatCode="#,##0.00\ &quot;€&quot;"/>
      <alignment horizontal="right" vertical="center" textRotation="0" wrapText="0" relativeIndent="-1" justifyLastLine="0" shrinkToFit="0" readingOrder="0"/>
      <border diagonalUp="0" diagonalDown="0" outline="0">
        <left/>
        <right style="thin">
          <color theme="3" tint="0.39994506668294322"/>
        </right>
        <top/>
        <bottom/>
      </border>
    </dxf>
    <dxf>
      <font>
        <b val="0"/>
        <i val="0"/>
        <strike val="0"/>
        <condense val="0"/>
        <extend val="0"/>
        <outline val="0"/>
        <shadow val="0"/>
        <u val="none"/>
        <vertAlign val="baseline"/>
        <sz val="12"/>
        <color theme="1" tint="0.24994659260841701"/>
        <name val="Calibri"/>
        <scheme val="minor"/>
      </font>
      <numFmt numFmtId="164" formatCode="&quot;$&quot;#,##0.00"/>
      <fill>
        <patternFill patternType="none">
          <fgColor indexed="64"/>
          <bgColor indexed="65"/>
        </patternFill>
      </fill>
      <alignment horizontal="right" vertical="center" textRotation="0" wrapText="0" indent="3" justifyLastLine="0" shrinkToFit="0" readingOrder="0"/>
      <border diagonalUp="0" diagonalDown="0" outline="0">
        <left style="thin">
          <color theme="3" tint="0.39994506668294322"/>
        </left>
        <right/>
        <top/>
        <bottom/>
      </border>
    </dxf>
    <dxf>
      <numFmt numFmtId="166" formatCode="#,##0.00\ &quot;€&quot;"/>
      <alignment horizontal="right" vertical="center" textRotation="0" wrapText="0" relativeIndent="1" justifyLastLine="0" shrinkToFit="0" readingOrder="0"/>
      <border diagonalUp="0" diagonalDown="0" outline="0">
        <left style="thin">
          <color theme="3" tint="0.39994506668294322"/>
        </left>
        <right/>
        <top/>
        <bottom/>
      </border>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n">
          <color theme="3" tint="0.39994506668294322"/>
        </right>
        <top/>
        <bottom/>
      </border>
    </dxf>
    <dxf>
      <alignment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alignment vertical="center" textRotation="0" wrapText="1" indent="0" justifyLastLine="0" shrinkToFit="0" readingOrder="0"/>
    </dxf>
    <dxf>
      <numFmt numFmtId="170" formatCode="&quot;$&quot;#,##0.00_);[Red]\(&quot;$&quot;#,##0.00\)"/>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border diagonalUp="0" diagonalDown="0" outline="0">
        <left style="thin">
          <color theme="3" tint="0.39994506668294322"/>
        </left>
        <right style="thin">
          <color theme="3" tint="0.39994506668294322"/>
        </right>
        <top/>
        <bottom/>
      </border>
    </dxf>
    <dxf>
      <numFmt numFmtId="166" formatCode="#,##0.00\ &quot;€&quot;"/>
      <alignment horizontal="right" vertical="center" textRotation="0" wrapText="0" indent="1" justifyLastLine="0" shrinkToFit="0" readingOrder="0"/>
      <border diagonalUp="0" diagonalDown="0" outline="0">
        <left style="thin">
          <color theme="3" tint="0.39994506668294322"/>
        </left>
        <right style="thin">
          <color theme="3" tint="0.39994506668294322"/>
        </right>
        <top/>
        <bottom/>
      </border>
    </dxf>
    <dxf>
      <numFmt numFmtId="164" formatCode="&quot;$&quot;#,##0.00"/>
      <alignment horizontal="right" vertical="center" textRotation="0" wrapText="0" indent="1" justifyLastLine="0" shrinkToFit="0" readingOrder="0"/>
      <border diagonalUp="0" diagonalDown="0" outline="0">
        <left style="thin">
          <color theme="3" tint="0.39994506668294322"/>
        </left>
        <right style="thin">
          <color theme="3" tint="0.39994506668294322"/>
        </right>
        <top/>
        <bottom/>
      </border>
    </dxf>
    <dxf>
      <numFmt numFmtId="166" formatCode="#,##0.00\ &quot;€&quot;"/>
      <alignment horizontal="right" vertical="center" textRotation="0" wrapText="0" indent="1" justifyLastLine="0" shrinkToFit="0" readingOrder="0"/>
      <border diagonalUp="0" diagonalDown="0" outline="0">
        <left style="thin">
          <color theme="3" tint="0.39994506668294322"/>
        </left>
        <right style="thin">
          <color theme="3" tint="0.39994506668294322"/>
        </right>
        <top/>
        <bottom/>
      </border>
    </dxf>
    <dxf>
      <alignment horizontal="right" vertical="center" textRotation="0" wrapText="0" indent="1" justifyLastLine="0" shrinkToFit="0" readingOrder="0"/>
      <border diagonalUp="0" diagonalDown="0" outline="0">
        <left/>
        <right style="thin">
          <color theme="3" tint="0.39994506668294322"/>
        </right>
        <top/>
        <bottom/>
      </border>
    </dxf>
    <dxf>
      <numFmt numFmtId="0" formatCode="General"/>
      <alignment horizontal="right" vertical="center" textRotation="0" wrapText="0" indent="1" justifyLastLine="0" shrinkToFit="0" readingOrder="0"/>
      <border diagonalUp="0" diagonalDown="0">
        <left/>
        <right style="thin">
          <color theme="3" tint="0.39994506668294322"/>
        </right>
        <top/>
        <bottom/>
        <vertical style="thin">
          <color theme="3" tint="0.39994506668294322"/>
        </vertical>
        <horizontal/>
      </border>
    </dxf>
    <dxf>
      <alignment horizontal="left" vertical="center" textRotation="0" wrapText="0" indent="1" justifyLastLine="0" shrinkToFit="0" readingOrder="0"/>
    </dxf>
    <dxf>
      <alignment horizontal="left" vertical="center" textRotation="0" wrapText="0" indent="1" justifyLastLine="0" shrinkToFit="0" readingOrder="0"/>
    </dxf>
    <dxf>
      <alignment vertical="center" textRotation="0" wrapText="0" indent="0" justifyLastLine="0" shrinkToFit="0" readingOrder="0"/>
    </dxf>
    <dxf>
      <font>
        <b/>
        <i val="0"/>
        <color rgb="FFFF0000"/>
      </font>
    </dxf>
    <dxf>
      <font>
        <b/>
        <i val="0"/>
        <color theme="1" tint="0.24994659260841701"/>
      </font>
      <border>
        <top style="double">
          <color theme="1" tint="0.24994659260841701"/>
        </top>
      </border>
    </dxf>
    <dxf>
      <font>
        <b/>
        <i val="0"/>
        <color theme="0"/>
      </font>
      <fill>
        <patternFill patternType="solid">
          <fgColor theme="4"/>
          <bgColor theme="4"/>
        </patternFill>
      </fill>
      <border diagonalUp="0" diagonalDown="0">
        <left/>
        <right/>
        <top/>
        <bottom style="thin">
          <color theme="1" tint="0.24994659260841701"/>
        </bottom>
        <vertical/>
        <horizontal/>
      </border>
    </dxf>
    <dxf>
      <font>
        <color theme="1"/>
      </font>
      <border>
        <left style="thin">
          <color theme="1" tint="0.24994659260841701"/>
        </left>
        <right style="thin">
          <color theme="1" tint="0.24994659260841701"/>
        </right>
        <top style="thin">
          <color theme="1" tint="0.24994659260841701"/>
        </top>
        <bottom style="thin">
          <color theme="1" tint="0.24994659260841701"/>
        </bottom>
        <vertical/>
        <horizontal style="thin">
          <color theme="1" tint="0.24994659260841701"/>
        </horizontal>
      </border>
    </dxf>
    <dxf>
      <font>
        <b/>
        <i val="0"/>
        <color theme="1" tint="0.24994659260841701"/>
      </font>
      <border>
        <top style="double">
          <color theme="1" tint="0.24994659260841701"/>
        </top>
      </border>
    </dxf>
    <dxf>
      <font>
        <b/>
        <i val="0"/>
        <color theme="3"/>
      </font>
      <fill>
        <patternFill patternType="solid">
          <fgColor theme="4"/>
          <bgColor theme="0" tint="-0.14996795556505021"/>
        </patternFill>
      </fill>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style="thin">
          <color theme="3" tint="0.39994506668294322"/>
        </horizontal>
      </border>
    </dxf>
    <dxf>
      <font>
        <color theme="1"/>
      </font>
      <border>
        <left style="thin">
          <color theme="1" tint="0.24994659260841701"/>
        </left>
        <right style="thin">
          <color theme="1" tint="0.24994659260841701"/>
        </right>
        <top style="thin">
          <color theme="1" tint="0.24994659260841701"/>
        </top>
        <bottom style="thin">
          <color theme="1" tint="0.24994659260841701"/>
        </bottom>
        <vertical/>
        <horizontal style="thin">
          <color theme="1" tint="0.24994659260841701"/>
        </horizontal>
      </border>
    </dxf>
  </dxfs>
  <tableStyles count="2" defaultTableStyle="TableStyleMedium2" defaultPivotStyle="PivotStyleLight16">
    <tableStyle name="Party Planner" pivot="0" count="3">
      <tableStyleElement type="wholeTable" dxfId="84"/>
      <tableStyleElement type="headerRow" dxfId="83"/>
      <tableStyleElement type="totalRow" dxfId="82"/>
    </tableStyle>
    <tableStyle name="Party Planner 2" pivot="0" count="3">
      <tableStyleElement type="wholeTable" dxfId="81"/>
      <tableStyleElement type="headerRow" dxfId="80"/>
      <tableStyleElement type="totalRow" dxfId="7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Liste d&#8217;invit&#233;s'!A1"/><Relationship Id="rId2" Type="http://schemas.openxmlformats.org/officeDocument/2006/relationships/hyperlink" Target="#'Autres Indispensables'!A1"/><Relationship Id="rId1" Type="http://schemas.openxmlformats.org/officeDocument/2006/relationships/hyperlink" Target="#'Nourriture Et Boissons'!A1"/></Relationships>
</file>

<file path=xl/drawings/_rels/drawing2.xml.rels><?xml version="1.0" encoding="UTF-8" standalone="yes"?>
<Relationships xmlns="http://schemas.openxmlformats.org/package/2006/relationships"><Relationship Id="rId1" Type="http://schemas.openxmlformats.org/officeDocument/2006/relationships/hyperlink" Target="#'Pr&#233;sentation de la f&#234;te'!A1"/></Relationships>
</file>

<file path=xl/drawings/_rels/drawing3.xml.rels><?xml version="1.0" encoding="UTF-8" standalone="yes"?>
<Relationships xmlns="http://schemas.openxmlformats.org/package/2006/relationships"><Relationship Id="rId2" Type="http://schemas.openxmlformats.org/officeDocument/2006/relationships/hyperlink" Target="#'Pr&#233;sentation de la f&#234;te'!A1"/><Relationship Id="rId1" Type="http://schemas.openxmlformats.org/officeDocument/2006/relationships/hyperlink" Target="#'Autres Indispensables'!A1"/></Relationships>
</file>

<file path=xl/drawings/_rels/drawing4.xml.rels><?xml version="1.0" encoding="UTF-8" standalone="yes"?>
<Relationships xmlns="http://schemas.openxmlformats.org/package/2006/relationships"><Relationship Id="rId2" Type="http://schemas.openxmlformats.org/officeDocument/2006/relationships/hyperlink" Target="#'Nourriture Et Boissons'!A1"/><Relationship Id="rId1" Type="http://schemas.openxmlformats.org/officeDocument/2006/relationships/hyperlink" Target="#'Pr&#233;sentation de la f&#234;te'!A1"/></Relationships>
</file>

<file path=xl/drawings/drawing1.xml><?xml version="1.0" encoding="utf-8"?>
<xdr:wsDr xmlns:xdr="http://schemas.openxmlformats.org/drawingml/2006/spreadsheetDrawing" xmlns:a="http://schemas.openxmlformats.org/drawingml/2006/main">
  <xdr:twoCellAnchor>
    <xdr:from>
      <xdr:col>5</xdr:col>
      <xdr:colOff>742951</xdr:colOff>
      <xdr:row>2</xdr:row>
      <xdr:rowOff>200025</xdr:rowOff>
    </xdr:from>
    <xdr:to>
      <xdr:col>6</xdr:col>
      <xdr:colOff>1238251</xdr:colOff>
      <xdr:row>2</xdr:row>
      <xdr:rowOff>474345</xdr:rowOff>
    </xdr:to>
    <xdr:sp macro="" textlink="">
      <xdr:nvSpPr>
        <xdr:cNvPr id="3" name="Nourriture et Boissons" descr="&quot;&quot;" title="Nourriture et Boissons (bouton de navigation)">
          <a:hlinkClick xmlns:r="http://schemas.openxmlformats.org/officeDocument/2006/relationships" r:id="rId1" tooltip="Cliquez pour voir les détails concernant la nourriture et les boissons"/>
        </xdr:cNvPr>
        <xdr:cNvSpPr/>
      </xdr:nvSpPr>
      <xdr:spPr>
        <a:xfrm>
          <a:off x="7572376" y="695325"/>
          <a:ext cx="234315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marL="0" indent="0" algn="ctr"/>
          <a:r>
            <a:rPr lang="da-DK" altLang="zh-CN" sz="1200" b="1" smtClean="0">
              <a:solidFill>
                <a:schemeClr val="bg1"/>
              </a:solidFill>
              <a:latin typeface="+mj-lt"/>
              <a:ea typeface="+mn-ea"/>
              <a:cs typeface="+mn-cs"/>
            </a:rPr>
            <a:t>NOURRITURE ET BOISSONS</a:t>
          </a:r>
          <a:endParaRPr lang="en-US" sz="1200" b="1">
            <a:solidFill>
              <a:schemeClr val="bg1"/>
            </a:solidFill>
            <a:latin typeface="+mj-lt"/>
            <a:ea typeface="+mn-ea"/>
            <a:cs typeface="+mn-cs"/>
          </a:endParaRPr>
        </a:p>
      </xdr:txBody>
    </xdr:sp>
    <xdr:clientData fPrintsWithSheet="0"/>
  </xdr:twoCellAnchor>
  <xdr:twoCellAnchor>
    <xdr:from>
      <xdr:col>6</xdr:col>
      <xdr:colOff>1304925</xdr:colOff>
      <xdr:row>2</xdr:row>
      <xdr:rowOff>200025</xdr:rowOff>
    </xdr:from>
    <xdr:to>
      <xdr:col>8</xdr:col>
      <xdr:colOff>270510</xdr:colOff>
      <xdr:row>2</xdr:row>
      <xdr:rowOff>474345</xdr:rowOff>
    </xdr:to>
    <xdr:sp macro="" textlink="">
      <xdr:nvSpPr>
        <xdr:cNvPr id="4" name="Autres indispensables" descr="&quot;&quot;" title="Autres indispensables (bouton de navigation)">
          <a:hlinkClick xmlns:r="http://schemas.openxmlformats.org/officeDocument/2006/relationships" r:id="rId2" tooltip="Cliquez pour voir les détails concernant les autres indispensables"/>
        </xdr:cNvPr>
        <xdr:cNvSpPr/>
      </xdr:nvSpPr>
      <xdr:spPr>
        <a:xfrm>
          <a:off x="9982200" y="695325"/>
          <a:ext cx="2051685"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da-DK" altLang="zh-CN" sz="1200" b="1" smtClean="0">
              <a:solidFill>
                <a:schemeClr val="bg1"/>
              </a:solidFill>
              <a:latin typeface="+mj-lt"/>
              <a:ea typeface="+mn-ea"/>
              <a:cs typeface="+mn-cs"/>
            </a:rPr>
            <a:t>AUTRES INDISPENSABLES</a:t>
          </a:r>
          <a:endParaRPr lang="en-US" sz="1200" b="1">
            <a:solidFill>
              <a:schemeClr val="bg1"/>
            </a:solidFill>
            <a:latin typeface="+mj-lt"/>
            <a:ea typeface="+mn-ea"/>
            <a:cs typeface="+mn-cs"/>
          </a:endParaRPr>
        </a:p>
      </xdr:txBody>
    </xdr:sp>
    <xdr:clientData fPrintsWithSheet="0"/>
  </xdr:twoCellAnchor>
  <xdr:twoCellAnchor>
    <xdr:from>
      <xdr:col>4</xdr:col>
      <xdr:colOff>180973</xdr:colOff>
      <xdr:row>2</xdr:row>
      <xdr:rowOff>200025</xdr:rowOff>
    </xdr:from>
    <xdr:to>
      <xdr:col>5</xdr:col>
      <xdr:colOff>670558</xdr:colOff>
      <xdr:row>2</xdr:row>
      <xdr:rowOff>474345</xdr:rowOff>
    </xdr:to>
    <xdr:sp macro="" textlink="">
      <xdr:nvSpPr>
        <xdr:cNvPr id="6" name="Liste d’invités" descr="&quot;&quot;" title="Liste d’invités (bouton de navigation)">
          <a:hlinkClick xmlns:r="http://schemas.openxmlformats.org/officeDocument/2006/relationships" r:id="rId3" tooltip="Cliquez pour voir la liste des invités"/>
        </xdr:cNvPr>
        <xdr:cNvSpPr/>
      </xdr:nvSpPr>
      <xdr:spPr>
        <a:xfrm>
          <a:off x="5638798" y="695325"/>
          <a:ext cx="1861185"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ctr"/>
          <a:r>
            <a:rPr lang="en-US" sz="1200" b="1">
              <a:solidFill>
                <a:schemeClr val="bg1"/>
              </a:solidFill>
              <a:latin typeface="+mj-lt"/>
            </a:rPr>
            <a:t>LISTE D’INVITÉS</a:t>
          </a:r>
        </a:p>
      </xdr:txBody>
    </xdr:sp>
    <xdr:clientData fPrintsWithSheet="0"/>
  </xdr:twoCellAnchor>
  <xdr:twoCellAnchor>
    <xdr:from>
      <xdr:col>5</xdr:col>
      <xdr:colOff>895350</xdr:colOff>
      <xdr:row>13</xdr:row>
      <xdr:rowOff>161926</xdr:rowOff>
    </xdr:from>
    <xdr:to>
      <xdr:col>7</xdr:col>
      <xdr:colOff>1381125</xdr:colOff>
      <xdr:row>15</xdr:row>
      <xdr:rowOff>47625</xdr:rowOff>
    </xdr:to>
    <xdr:sp macro="" textlink="">
      <xdr:nvSpPr>
        <xdr:cNvPr id="1224" name="Conseil" descr="Entrez des éléments individuels sur les feuilles Nourriture et boissons et Autres indispensables pour calculer automatiquement le Coût total." title="Conseil de saisie de données"/>
        <xdr:cNvSpPr txBox="1"/>
      </xdr:nvSpPr>
      <xdr:spPr>
        <a:xfrm>
          <a:off x="7372350" y="4219576"/>
          <a:ext cx="3086100" cy="438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r>
            <a:rPr lang="da-DK" altLang="zh-CN" sz="1000" smtClean="0">
              <a:solidFill>
                <a:schemeClr val="tx1">
                  <a:lumMod val="75000"/>
                  <a:lumOff val="25000"/>
                </a:schemeClr>
              </a:solidFill>
              <a:latin typeface="+mn-lt"/>
              <a:ea typeface="+mn-ea"/>
              <a:cs typeface="+mn-cs"/>
            </a:rPr>
            <a:t>Entrez des éléments individuels sur les feuilles Nourriture et boissons et Autres indispensables pour calculer automatiquement le Coût total.</a:t>
          </a:r>
          <a:endParaRPr lang="en-US" sz="1000">
            <a:solidFill>
              <a:schemeClr val="tx1">
                <a:lumMod val="75000"/>
                <a:lumOff val="25000"/>
              </a:schemeClr>
            </a:solidFill>
            <a:latin typeface="+mn-lt"/>
            <a:ea typeface="+mn-ea"/>
            <a:cs typeface="+mn-cs"/>
          </a:endParaRPr>
        </a:p>
      </xdr:txBody>
    </xdr:sp>
    <xdr:clientData/>
  </xdr:twoCellAnchor>
  <xdr:twoCellAnchor>
    <xdr:from>
      <xdr:col>0</xdr:col>
      <xdr:colOff>0</xdr:colOff>
      <xdr:row>0</xdr:row>
      <xdr:rowOff>0</xdr:rowOff>
    </xdr:from>
    <xdr:to>
      <xdr:col>9</xdr:col>
      <xdr:colOff>8465</xdr:colOff>
      <xdr:row>0</xdr:row>
      <xdr:rowOff>409575</xdr:rowOff>
    </xdr:to>
    <xdr:grpSp>
      <xdr:nvGrpSpPr>
        <xdr:cNvPr id="1512" name="Bordure de titre" descr="Motif fioritures" title="Bordure de titre"/>
        <xdr:cNvGrpSpPr/>
      </xdr:nvGrpSpPr>
      <xdr:grpSpPr>
        <a:xfrm>
          <a:off x="0" y="0"/>
          <a:ext cx="12057590" cy="409575"/>
          <a:chOff x="0" y="0"/>
          <a:chExt cx="11267015" cy="409575"/>
        </a:xfrm>
        <a:solidFill>
          <a:schemeClr val="tx1">
            <a:lumMod val="75000"/>
            <a:lumOff val="25000"/>
          </a:schemeClr>
        </a:solidFill>
      </xdr:grpSpPr>
      <xdr:grpSp>
        <xdr:nvGrpSpPr>
          <xdr:cNvPr id="1225" name="Groupe 3"/>
          <xdr:cNvGrpSpPr>
            <a:grpSpLocks noChangeAspect="1"/>
          </xdr:cNvGrpSpPr>
        </xdr:nvGrpSpPr>
        <xdr:grpSpPr bwMode="auto">
          <a:xfrm>
            <a:off x="0" y="0"/>
            <a:ext cx="10058400" cy="409575"/>
            <a:chOff x="60" y="110"/>
            <a:chExt cx="1056" cy="43"/>
          </a:xfrm>
          <a:grpFill/>
        </xdr:grpSpPr>
        <xdr:grpSp>
          <xdr:nvGrpSpPr>
            <xdr:cNvPr id="1226" name="Groupe 204"/>
            <xdr:cNvGrpSpPr>
              <a:grpSpLocks/>
            </xdr:cNvGrpSpPr>
          </xdr:nvGrpSpPr>
          <xdr:grpSpPr bwMode="auto">
            <a:xfrm>
              <a:off x="60" y="110"/>
              <a:ext cx="1056" cy="43"/>
              <a:chOff x="60" y="110"/>
              <a:chExt cx="1056" cy="43"/>
            </a:xfrm>
            <a:grpFill/>
          </xdr:grpSpPr>
          <xdr:sp macro="" textlink="">
            <xdr:nvSpPr>
              <xdr:cNvPr id="1283" name="Forme libre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1284" name="Forme libre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1285" name="Forme libre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1286" name="Forme libre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1287" name="Forme libre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288" name="Forme libre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1289" name="Forme libre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290" name="Forme libre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291" name="Forme libre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292" name="Forme libre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293" name="Forme libre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294" name="Forme libre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1295" name="Forme libre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1296" name="Forme libre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1297" name="Forme libre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298" name="Forme libre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1299" name="Forme libre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300" name="Forme libre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301" name="Forme libre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302" name="Forme libre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303" name="Forme libre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304" name="Forme libre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1305" name="Forme libre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306" name="Forme libre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1307" name="Forme libre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308" name="Forme libre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309" name="Forme libre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310" name="Forme libre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1311" name="Forme libre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1312" name="Forme libre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313" name="Forme libre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314" name="Forme libre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1315" name="Forme libre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1316" name="Forme libre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1317" name="Forme libre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318" name="Forme libre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1319" name="Forme libre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1320" name="Forme libre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1321" name="Forme libre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1322" name="Forme libre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323" name="Forme libre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1324" name="Forme libre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325" name="Forme libre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326" name="Forme libre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327" name="Forme libre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1328" name="Forme libre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1329" name="Forme libre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330" name="Forme libre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1331" name="Forme libre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1332" name="Forme libre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1333" name="Forme libre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334" name="Forme libre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1335" name="Forme libre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1336" name="Forme libre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1337" name="Forme libre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338" name="Forme libre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339" name="Forme libre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1340" name="Forme libre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1341" name="Forme libre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342" name="Forme libre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1343" name="Forme libre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1344" name="Forme libre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345" name="Forme libre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1346" name="Forme libre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1347" name="Forme libre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348" name="Forme libre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1349" name="Forme libre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1350" name="Forme libre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1351" name="Forme libre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1352" name="Forme libre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1353" name="Forme libre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1354" name="Forme libre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1355" name="Forme libre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1356" name="Forme libre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357" name="Forme libre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1358" name="Forme libre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359" name="Forme libre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1360" name="Forme libre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1361" name="Forme libre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1362" name="Forme libre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1363" name="Forme libre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1364" name="Forme libre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365" name="Forme libre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1366" name="Forme libre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1367" name="Forme libre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1368" name="Forme libre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369" name="Forme libre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370" name="Forme libre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1371" name="Forme libre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372" name="Forme libre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1373" name="Forme libre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1374" name="Forme libre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375" name="Forme libre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376" name="Forme libre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1377" name="Forme libre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1378" name="Forme libre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1379" name="Forme libre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1380" name="Forme libre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1381" name="Forme libre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382" name="Forme libre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1383" name="Forme libre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1384" name="Forme libre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1385" name="Forme libre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386" name="Forme libre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387" name="Forme libre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388" name="Forme libre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389" name="Forme libre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390" name="Forme libre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391" name="Forme libre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392" name="Forme libre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393" name="Forme libre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394" name="Forme libre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395" name="Forme libre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396" name="Forme libre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397" name="Forme libre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1398" name="Forme libre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1399" name="Forme libre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1400" name="Forme libre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401" name="Forme libre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402" name="Forme libre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1403" name="Forme libre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1404" name="Forme libre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405" name="Forme libre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406" name="Forme libre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1407" name="Forme libre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1408" name="Forme libre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409" name="Forme libre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1410" name="Forme libre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1411" name="Forme libre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1412" name="Forme libre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1413" name="Forme libre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414" name="Forme libre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415" name="Forme libre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1416" name="Forme libre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417" name="Forme libre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418" name="Forme libre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1419" name="Forme libre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420" name="Forme libre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1421" name="Forme libre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1422" name="Forme libre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1423" name="Forme libre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1424" name="Forme libre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425" name="Forme libre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426" name="Forme libre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427" name="Forme libre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1428" name="Forme libre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429" name="Forme libre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430" name="Forme libre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431" name="Forme libre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432" name="Forme libre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433" name="Forme libre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1434" name="Forme libre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1435" name="Forme libre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1436" name="Forme libre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1437" name="Forme libre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1438" name="Forme libre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439" name="Forme libre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440" name="Forme libre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441" name="Forme libre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442" name="Forme libre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443" name="Forme libre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1444" name="Forme libre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445" name="Forme libre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446" name="Forme libre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1447" name="Forme libre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448" name="Forme libre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1449" name="Forme libre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450" name="Forme libre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1451" name="Forme libre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1452" name="Forme libre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1453" name="Forme libre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1454" name="Forme libre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1455" name="Forme libre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1456" name="Forme libre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457" name="Forme libre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1458" name="Forme libre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1459" name="Forme libre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1460" name="Forme libre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461" name="Forme libre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462" name="Forme libre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1463" name="Forme libre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1464" name="Forme libre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1465" name="Forme libre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466" name="Forme libre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1467" name="Forme libre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1468" name="Forme libre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1469" name="Forme libre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1470" name="Forme libre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471" name="Forme libre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1472" name="Forme libre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1473" name="Forme libre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1474" name="Forme libre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1475" name="Forme libre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1476" name="Forme libre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477" name="Forme libre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478" name="Forme libre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1479" name="Forme libre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1480" name="Forme libre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1481" name="Forme libre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1227" name="Forme libre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1228" name="Forme libre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1229" name="Forme libre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1230" name="Forme libre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1231" name="Forme libre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1232" name="Forme libre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1233" name="Forme libre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234" name="Forme libre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1235" name="Forme libre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1236" name="Forme libre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237" name="Forme libre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1238" name="Forme libre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1239" name="Forme libre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1240" name="Forme libre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1241" name="Forme libre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1242" name="Forme libre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243" name="Forme libre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1244" name="Forme libre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1245" name="Forme libre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1246" name="Forme libre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1247" name="Forme libre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248" name="Forme libre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249" name="Forme libre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250" name="Forme libre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1251" name="Forme libre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1252" name="Forme libre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253" name="Forme libre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1254" name="Forme libre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1255" name="Forme libre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256" name="Forme libre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1257" name="Forme libre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1258" name="Forme libre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1259" name="Rectangle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1260" name="Forme libre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1261" name="Forme libre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1262" name="Forme libre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263" name="Forme libre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1264" name="Forme libre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1265" name="Forme libre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266" name="Forme libre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267" name="Forme libre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1268" name="Forme libre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1269" name="Forme libre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270" name="Forme libre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1271" name="Forme libre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1272" name="Forme libre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1273" name="Forme libre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1274" name="Forme libre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275" name="Forme libre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1276" name="Forme libre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1277" name="Forme libre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278" name="Forme libre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1279" name="Forme libre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280" name="Forme libre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1281" name="Forme libre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282" name="Forme libre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sp macro="" textlink="">
        <xdr:nvSpPr>
          <xdr:cNvPr id="1482" name="Forme libre 29"/>
          <xdr:cNvSpPr>
            <a:spLocks/>
          </xdr:cNvSpPr>
        </xdr:nvSpPr>
        <xdr:spPr bwMode="auto">
          <a:xfrm>
            <a:off x="11219431"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483" name="Forme libre 38"/>
          <xdr:cNvSpPr>
            <a:spLocks/>
          </xdr:cNvSpPr>
        </xdr:nvSpPr>
        <xdr:spPr bwMode="auto">
          <a:xfrm>
            <a:off x="10439061"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1484" name="Forme libre 40"/>
          <xdr:cNvSpPr>
            <a:spLocks/>
          </xdr:cNvSpPr>
        </xdr:nvSpPr>
        <xdr:spPr bwMode="auto">
          <a:xfrm>
            <a:off x="11171848"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1485" name="Forme libre 41"/>
          <xdr:cNvSpPr>
            <a:spLocks/>
          </xdr:cNvSpPr>
        </xdr:nvSpPr>
        <xdr:spPr bwMode="auto">
          <a:xfrm>
            <a:off x="10439061"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1486" name="Forme libre 42"/>
          <xdr:cNvSpPr>
            <a:spLocks/>
          </xdr:cNvSpPr>
        </xdr:nvSpPr>
        <xdr:spPr bwMode="auto">
          <a:xfrm>
            <a:off x="11209915"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1487" name="Forme libre 43"/>
          <xdr:cNvSpPr>
            <a:spLocks/>
          </xdr:cNvSpPr>
        </xdr:nvSpPr>
        <xdr:spPr bwMode="auto">
          <a:xfrm>
            <a:off x="10439061"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1488" name="Forme libre 44"/>
          <xdr:cNvSpPr>
            <a:spLocks/>
          </xdr:cNvSpPr>
        </xdr:nvSpPr>
        <xdr:spPr bwMode="auto">
          <a:xfrm>
            <a:off x="11219431"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489" name="Forme libre 45"/>
          <xdr:cNvSpPr>
            <a:spLocks/>
          </xdr:cNvSpPr>
        </xdr:nvSpPr>
        <xdr:spPr bwMode="auto">
          <a:xfrm>
            <a:off x="10467611"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1490" name="Forme libre 49"/>
          <xdr:cNvSpPr>
            <a:spLocks/>
          </xdr:cNvSpPr>
        </xdr:nvSpPr>
        <xdr:spPr bwMode="auto">
          <a:xfrm>
            <a:off x="10724562"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1491" name="Forme libre 50"/>
          <xdr:cNvSpPr>
            <a:spLocks/>
          </xdr:cNvSpPr>
        </xdr:nvSpPr>
        <xdr:spPr bwMode="auto">
          <a:xfrm>
            <a:off x="10667462"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1492" name="Forme libre 55"/>
          <xdr:cNvSpPr>
            <a:spLocks/>
          </xdr:cNvSpPr>
        </xdr:nvSpPr>
        <xdr:spPr bwMode="auto">
          <a:xfrm>
            <a:off x="11029097"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493" name="Forme libre 56"/>
          <xdr:cNvSpPr>
            <a:spLocks/>
          </xdr:cNvSpPr>
        </xdr:nvSpPr>
        <xdr:spPr bwMode="auto">
          <a:xfrm>
            <a:off x="10610362"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1494" name="Forme libre 57"/>
          <xdr:cNvSpPr>
            <a:spLocks/>
          </xdr:cNvSpPr>
        </xdr:nvSpPr>
        <xdr:spPr bwMode="auto">
          <a:xfrm>
            <a:off x="10933930"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1495" name="Forme libre 58"/>
          <xdr:cNvSpPr>
            <a:spLocks/>
          </xdr:cNvSpPr>
        </xdr:nvSpPr>
        <xdr:spPr bwMode="auto">
          <a:xfrm>
            <a:off x="10981513"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1496" name="Forme libre 59"/>
          <xdr:cNvSpPr>
            <a:spLocks/>
          </xdr:cNvSpPr>
        </xdr:nvSpPr>
        <xdr:spPr bwMode="auto">
          <a:xfrm>
            <a:off x="10886346"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497" name="Forme libre 60"/>
          <xdr:cNvSpPr>
            <a:spLocks/>
          </xdr:cNvSpPr>
        </xdr:nvSpPr>
        <xdr:spPr bwMode="auto">
          <a:xfrm>
            <a:off x="10772146"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498" name="Forme libre 61"/>
          <xdr:cNvSpPr>
            <a:spLocks/>
          </xdr:cNvSpPr>
        </xdr:nvSpPr>
        <xdr:spPr bwMode="auto">
          <a:xfrm>
            <a:off x="11257498"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1499" name="Forme libre 73"/>
          <xdr:cNvSpPr>
            <a:spLocks/>
          </xdr:cNvSpPr>
        </xdr:nvSpPr>
        <xdr:spPr bwMode="auto">
          <a:xfrm>
            <a:off x="10924413"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1500" name="Forme libre 74"/>
          <xdr:cNvSpPr>
            <a:spLocks noEditPoints="1"/>
          </xdr:cNvSpPr>
        </xdr:nvSpPr>
        <xdr:spPr bwMode="auto">
          <a:xfrm>
            <a:off x="10724562"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1501" name="Forme libre 75"/>
          <xdr:cNvSpPr>
            <a:spLocks/>
          </xdr:cNvSpPr>
        </xdr:nvSpPr>
        <xdr:spPr bwMode="auto">
          <a:xfrm>
            <a:off x="10724562"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1502" name="Forme libre 76"/>
          <xdr:cNvSpPr>
            <a:spLocks/>
          </xdr:cNvSpPr>
        </xdr:nvSpPr>
        <xdr:spPr bwMode="auto">
          <a:xfrm>
            <a:off x="10981513"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1503" name="Forme libre 78"/>
          <xdr:cNvSpPr>
            <a:spLocks/>
          </xdr:cNvSpPr>
        </xdr:nvSpPr>
        <xdr:spPr bwMode="auto">
          <a:xfrm>
            <a:off x="10686495"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504" name="Forme libre 79"/>
          <xdr:cNvSpPr>
            <a:spLocks/>
          </xdr:cNvSpPr>
        </xdr:nvSpPr>
        <xdr:spPr bwMode="auto">
          <a:xfrm>
            <a:off x="10210659"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1505" name="Forme libre 81"/>
          <xdr:cNvSpPr>
            <a:spLocks/>
          </xdr:cNvSpPr>
        </xdr:nvSpPr>
        <xdr:spPr bwMode="auto">
          <a:xfrm>
            <a:off x="10048875"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1506" name="Forme libre 83"/>
          <xdr:cNvSpPr>
            <a:spLocks/>
          </xdr:cNvSpPr>
        </xdr:nvSpPr>
        <xdr:spPr bwMode="auto">
          <a:xfrm>
            <a:off x="10115492"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1507" name="Forme libre 84"/>
          <xdr:cNvSpPr>
            <a:spLocks/>
          </xdr:cNvSpPr>
        </xdr:nvSpPr>
        <xdr:spPr bwMode="auto">
          <a:xfrm>
            <a:off x="10315343"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1508" name="Forme libre 91"/>
          <xdr:cNvSpPr>
            <a:spLocks/>
          </xdr:cNvSpPr>
        </xdr:nvSpPr>
        <xdr:spPr bwMode="auto">
          <a:xfrm>
            <a:off x="10229693"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509" name="Forme libre 95"/>
          <xdr:cNvSpPr>
            <a:spLocks/>
          </xdr:cNvSpPr>
        </xdr:nvSpPr>
        <xdr:spPr bwMode="auto">
          <a:xfrm>
            <a:off x="10067909"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1510" name="Forme libre 96"/>
          <xdr:cNvSpPr>
            <a:spLocks noEditPoints="1"/>
          </xdr:cNvSpPr>
        </xdr:nvSpPr>
        <xdr:spPr bwMode="auto">
          <a:xfrm>
            <a:off x="10381960"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511" name="Forme libre 98"/>
          <xdr:cNvSpPr>
            <a:spLocks/>
          </xdr:cNvSpPr>
        </xdr:nvSpPr>
        <xdr:spPr bwMode="auto">
          <a:xfrm>
            <a:off x="10619878"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7421</xdr:colOff>
      <xdr:row>0</xdr:row>
      <xdr:rowOff>409575</xdr:rowOff>
    </xdr:to>
    <xdr:grpSp>
      <xdr:nvGrpSpPr>
        <xdr:cNvPr id="4" name="Bordure de titre" descr="Motif fioritures" title="Bordure de titre"/>
        <xdr:cNvGrpSpPr/>
      </xdr:nvGrpSpPr>
      <xdr:grpSpPr>
        <a:xfrm>
          <a:off x="0" y="0"/>
          <a:ext cx="13437671" cy="409575"/>
          <a:chOff x="0" y="0"/>
          <a:chExt cx="13732946" cy="409575"/>
        </a:xfrm>
        <a:solidFill>
          <a:schemeClr val="tx1">
            <a:lumMod val="75000"/>
            <a:lumOff val="25000"/>
          </a:schemeClr>
        </a:solidFill>
      </xdr:grpSpPr>
      <xdr:grpSp>
        <xdr:nvGrpSpPr>
          <xdr:cNvPr id="2428" name="Groupe 2427"/>
          <xdr:cNvGrpSpPr/>
        </xdr:nvGrpSpPr>
        <xdr:grpSpPr>
          <a:xfrm>
            <a:off x="0" y="0"/>
            <a:ext cx="11314099" cy="409575"/>
            <a:chOff x="0" y="0"/>
            <a:chExt cx="11267015" cy="409575"/>
          </a:xfrm>
          <a:grpFill/>
        </xdr:grpSpPr>
        <xdr:grpSp>
          <xdr:nvGrpSpPr>
            <xdr:cNvPr id="2429" name="Groupe 3"/>
            <xdr:cNvGrpSpPr>
              <a:grpSpLocks noChangeAspect="1"/>
            </xdr:cNvGrpSpPr>
          </xdr:nvGrpSpPr>
          <xdr:grpSpPr bwMode="auto">
            <a:xfrm>
              <a:off x="0" y="0"/>
              <a:ext cx="10058400" cy="409575"/>
              <a:chOff x="60" y="110"/>
              <a:chExt cx="1056" cy="43"/>
            </a:xfrm>
            <a:grpFill/>
          </xdr:grpSpPr>
          <xdr:grpSp>
            <xdr:nvGrpSpPr>
              <xdr:cNvPr id="2460" name="Groupe 204"/>
              <xdr:cNvGrpSpPr>
                <a:grpSpLocks/>
              </xdr:cNvGrpSpPr>
            </xdr:nvGrpSpPr>
            <xdr:grpSpPr bwMode="auto">
              <a:xfrm>
                <a:off x="60" y="110"/>
                <a:ext cx="1056" cy="43"/>
                <a:chOff x="60" y="110"/>
                <a:chExt cx="1056" cy="43"/>
              </a:xfrm>
              <a:grpFill/>
            </xdr:grpSpPr>
            <xdr:sp macro="" textlink="">
              <xdr:nvSpPr>
                <xdr:cNvPr id="2517" name="Forme libre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2518" name="Forme libre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2519" name="Forme libre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2520" name="Forme libre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2521" name="Forme libre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522" name="Forme libre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2523" name="Forme libre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524" name="Forme libre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525" name="Forme libre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526" name="Forme libre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527" name="Forme libre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528" name="Forme libre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2529" name="Forme libre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2530" name="Forme libre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2531" name="Forme libre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532" name="Forme libre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533" name="Forme libre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534" name="Forme libre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535" name="Forme libre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536" name="Forme libre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537" name="Forme libre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538" name="Forme libre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2539" name="Forme libre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540" name="Forme libre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2541" name="Forme libre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542" name="Forme libre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543" name="Forme libre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544" name="Forme libre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545" name="Forme libre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546" name="Forme libre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547" name="Forme libre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48" name="Forme libre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2549" name="Forme libre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550" name="Forme libre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551" name="Forme libre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552" name="Forme libre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553" name="Forme libre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554" name="Forme libre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555" name="Forme libre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556" name="Forme libre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557" name="Forme libre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58" name="Forme libre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559" name="Forme libre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560" name="Forme libre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561" name="Forme libre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562" name="Forme libre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563" name="Forme libre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564" name="Forme libre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565" name="Forme libre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2566" name="Forme libre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2567" name="Forme libre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568" name="Forme libre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569" name="Forme libre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570" name="Forme libre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571" name="Forme libre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572" name="Forme libre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573" name="Forme libre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574" name="Forme libre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575" name="Forme libre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576" name="Forme libre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577" name="Forme libre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578" name="Forme libre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79" name="Forme libre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2580" name="Forme libre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2581" name="Forme libre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82" name="Forme libre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2583" name="Forme libre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2584" name="Forme libre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2585" name="Forme libre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586" name="Forme libre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587" name="Forme libre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588" name="Forme libre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589" name="Forme libre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2590" name="Forme libre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91" name="Forme libre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592" name="Forme libre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593" name="Forme libre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594" name="Forme libre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595" name="Forme libre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596" name="Forme libre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597" name="Forme libre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2598" name="Forme libre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599" name="Forme libre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2600" name="Forme libre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2601" name="Forme libre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2602" name="Forme libre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603" name="Forme libre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604" name="Forme libre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2605" name="Forme libre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606" name="Forme libre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607" name="Forme libre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608" name="Forme libre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609" name="Forme libre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610" name="Forme libre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611" name="Forme libre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2612" name="Forme libre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2613" name="Forme libre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2614" name="Forme libre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2615" name="Forme libre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616" name="Forme libre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2617" name="Forme libre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2618" name="Forme libre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2619" name="Forme libre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620" name="Forme libre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621" name="Forme libre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622" name="Forme libre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623" name="Forme libre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624" name="Forme libre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625" name="Forme libre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626" name="Forme libre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627" name="Forme libre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628" name="Forme libre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629" name="Forme libre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630" name="Forme libre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631" name="Forme libre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2632" name="Forme libre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2633" name="Forme libre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2634" name="Forme libre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635" name="Forme libre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636" name="Forme libre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2637" name="Forme libre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2638" name="Forme libre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639" name="Forme libre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640" name="Forme libre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2641" name="Forme libre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2642" name="Forme libre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643" name="Forme libre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2644" name="Forme libre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2645" name="Forme libre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2646" name="Forme libre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2647" name="Forme libre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648" name="Forme libre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649" name="Forme libre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2650" name="Forme libre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651" name="Forme libre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652" name="Forme libre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2653" name="Forme libre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654" name="Forme libre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2655" name="Forme libre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2656" name="Forme libre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2657" name="Forme libre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2658" name="Forme libre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659" name="Forme libre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660" name="Forme libre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661" name="Forme libre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2662" name="Forme libre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663" name="Forme libre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664" name="Forme libre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665" name="Forme libre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666" name="Forme libre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667" name="Forme libre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2668" name="Forme libre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2669" name="Forme libre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2670" name="Forme libre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2671" name="Forme libre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2672" name="Forme libre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673" name="Forme libre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674" name="Forme libre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675" name="Forme libre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676" name="Forme libre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677" name="Forme libre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2678" name="Forme libre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679" name="Forme libre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680" name="Forme libre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2681" name="Forme libre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682" name="Forme libre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2683" name="Forme libre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684" name="Forme libre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2685" name="Forme libre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2686" name="Forme libre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2687" name="Forme libre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2688" name="Forme libre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2689" name="Forme libre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2690" name="Forme libre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691" name="Forme libre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2692" name="Forme libre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2693" name="Forme libre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2694" name="Forme libre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695" name="Forme libre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696" name="Forme libre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2697" name="Forme libre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2698" name="Forme libre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2699" name="Forme libre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700" name="Forme libre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2701" name="Forme libre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2702" name="Forme libre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2703" name="Forme libre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2704" name="Forme libre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705" name="Forme libre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2706" name="Forme libre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2707" name="Forme libre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2708" name="Forme libre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2709" name="Forme libre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2710" name="Forme libre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711" name="Forme libre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712" name="Forme libre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2713" name="Forme libre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2714" name="Forme libre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2715" name="Forme libre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2461" name="Forme libre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2462" name="Forme libre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2463" name="Forme libre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2464" name="Forme libre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2465" name="Forme libre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2466" name="Forme libre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2467" name="Forme libre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468" name="Forme libre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2469" name="Forme libre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2470" name="Forme libre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471" name="Forme libre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2472" name="Forme libre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2473" name="Forme libre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2474" name="Forme libre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2475" name="Forme libre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2476" name="Forme libre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477" name="Forme libre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2478" name="Forme libre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2479" name="Forme libre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2480" name="Forme libre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2481" name="Forme libre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82" name="Forme libre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483" name="Forme libre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484" name="Forme libre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2485" name="Forme libre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2486" name="Forme libre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487" name="Forme libre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2488" name="Forme libre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2489" name="Forme libre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490" name="Forme libre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2491" name="Forme libre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2492" name="Forme libre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2493" name="Rectangle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2494" name="Forme libre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2495" name="Forme libre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2496" name="Forme libre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497" name="Forme libre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2498" name="Forme libre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2499" name="Forme libre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500" name="Forme libre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501" name="Forme libre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2502" name="Forme libre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2503" name="Forme libre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504" name="Forme libre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2505" name="Forme libre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2506" name="Forme libre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2507" name="Forme libre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2508" name="Forme libre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509" name="Forme libre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2510" name="Forme libre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2511" name="Forme libre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512" name="Forme libre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2513" name="Forme libre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514" name="Forme libre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2515" name="Forme libre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516" name="Forme libre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sp macro="" textlink="">
          <xdr:nvSpPr>
            <xdr:cNvPr id="2430" name="Forme libre 29"/>
            <xdr:cNvSpPr>
              <a:spLocks/>
            </xdr:cNvSpPr>
          </xdr:nvSpPr>
          <xdr:spPr bwMode="auto">
            <a:xfrm>
              <a:off x="11219431"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431" name="Forme libre 38"/>
            <xdr:cNvSpPr>
              <a:spLocks/>
            </xdr:cNvSpPr>
          </xdr:nvSpPr>
          <xdr:spPr bwMode="auto">
            <a:xfrm>
              <a:off x="10439061"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432" name="Forme libre 40"/>
            <xdr:cNvSpPr>
              <a:spLocks/>
            </xdr:cNvSpPr>
          </xdr:nvSpPr>
          <xdr:spPr bwMode="auto">
            <a:xfrm>
              <a:off x="11171848"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433" name="Forme libre 41"/>
            <xdr:cNvSpPr>
              <a:spLocks/>
            </xdr:cNvSpPr>
          </xdr:nvSpPr>
          <xdr:spPr bwMode="auto">
            <a:xfrm>
              <a:off x="10439061"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434" name="Forme libre 42"/>
            <xdr:cNvSpPr>
              <a:spLocks/>
            </xdr:cNvSpPr>
          </xdr:nvSpPr>
          <xdr:spPr bwMode="auto">
            <a:xfrm>
              <a:off x="11209915"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435" name="Forme libre 43"/>
            <xdr:cNvSpPr>
              <a:spLocks/>
            </xdr:cNvSpPr>
          </xdr:nvSpPr>
          <xdr:spPr bwMode="auto">
            <a:xfrm>
              <a:off x="10439061"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436" name="Forme libre 44"/>
            <xdr:cNvSpPr>
              <a:spLocks/>
            </xdr:cNvSpPr>
          </xdr:nvSpPr>
          <xdr:spPr bwMode="auto">
            <a:xfrm>
              <a:off x="11219431"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437" name="Forme libre 45"/>
            <xdr:cNvSpPr>
              <a:spLocks/>
            </xdr:cNvSpPr>
          </xdr:nvSpPr>
          <xdr:spPr bwMode="auto">
            <a:xfrm>
              <a:off x="10467611"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438" name="Forme libre 49"/>
            <xdr:cNvSpPr>
              <a:spLocks/>
            </xdr:cNvSpPr>
          </xdr:nvSpPr>
          <xdr:spPr bwMode="auto">
            <a:xfrm>
              <a:off x="10724562"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439" name="Forme libre 50"/>
            <xdr:cNvSpPr>
              <a:spLocks/>
            </xdr:cNvSpPr>
          </xdr:nvSpPr>
          <xdr:spPr bwMode="auto">
            <a:xfrm>
              <a:off x="10667462"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440" name="Forme libre 55"/>
            <xdr:cNvSpPr>
              <a:spLocks/>
            </xdr:cNvSpPr>
          </xdr:nvSpPr>
          <xdr:spPr bwMode="auto">
            <a:xfrm>
              <a:off x="11029097"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441" name="Forme libre 56"/>
            <xdr:cNvSpPr>
              <a:spLocks/>
            </xdr:cNvSpPr>
          </xdr:nvSpPr>
          <xdr:spPr bwMode="auto">
            <a:xfrm>
              <a:off x="10610362"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442" name="Forme libre 57"/>
            <xdr:cNvSpPr>
              <a:spLocks/>
            </xdr:cNvSpPr>
          </xdr:nvSpPr>
          <xdr:spPr bwMode="auto">
            <a:xfrm>
              <a:off x="10933930"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443" name="Forme libre 58"/>
            <xdr:cNvSpPr>
              <a:spLocks/>
            </xdr:cNvSpPr>
          </xdr:nvSpPr>
          <xdr:spPr bwMode="auto">
            <a:xfrm>
              <a:off x="10981513"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444" name="Forme libre 59"/>
            <xdr:cNvSpPr>
              <a:spLocks/>
            </xdr:cNvSpPr>
          </xdr:nvSpPr>
          <xdr:spPr bwMode="auto">
            <a:xfrm>
              <a:off x="10886346"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445" name="Forme libre 60"/>
            <xdr:cNvSpPr>
              <a:spLocks/>
            </xdr:cNvSpPr>
          </xdr:nvSpPr>
          <xdr:spPr bwMode="auto">
            <a:xfrm>
              <a:off x="10772146"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446" name="Forme libre 61"/>
            <xdr:cNvSpPr>
              <a:spLocks/>
            </xdr:cNvSpPr>
          </xdr:nvSpPr>
          <xdr:spPr bwMode="auto">
            <a:xfrm>
              <a:off x="11257498"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447" name="Forme libre 73"/>
            <xdr:cNvSpPr>
              <a:spLocks/>
            </xdr:cNvSpPr>
          </xdr:nvSpPr>
          <xdr:spPr bwMode="auto">
            <a:xfrm>
              <a:off x="10924413"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448" name="Forme libre 74"/>
            <xdr:cNvSpPr>
              <a:spLocks noEditPoints="1"/>
            </xdr:cNvSpPr>
          </xdr:nvSpPr>
          <xdr:spPr bwMode="auto">
            <a:xfrm>
              <a:off x="10724562"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449" name="Forme libre 75"/>
            <xdr:cNvSpPr>
              <a:spLocks/>
            </xdr:cNvSpPr>
          </xdr:nvSpPr>
          <xdr:spPr bwMode="auto">
            <a:xfrm>
              <a:off x="10724562"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450" name="Forme libre 76"/>
            <xdr:cNvSpPr>
              <a:spLocks/>
            </xdr:cNvSpPr>
          </xdr:nvSpPr>
          <xdr:spPr bwMode="auto">
            <a:xfrm>
              <a:off x="10981513"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451" name="Forme libre 78"/>
            <xdr:cNvSpPr>
              <a:spLocks/>
            </xdr:cNvSpPr>
          </xdr:nvSpPr>
          <xdr:spPr bwMode="auto">
            <a:xfrm>
              <a:off x="10686495"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52" name="Forme libre 79"/>
            <xdr:cNvSpPr>
              <a:spLocks/>
            </xdr:cNvSpPr>
          </xdr:nvSpPr>
          <xdr:spPr bwMode="auto">
            <a:xfrm>
              <a:off x="10210659"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453" name="Forme libre 81"/>
            <xdr:cNvSpPr>
              <a:spLocks/>
            </xdr:cNvSpPr>
          </xdr:nvSpPr>
          <xdr:spPr bwMode="auto">
            <a:xfrm>
              <a:off x="10048875"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454" name="Forme libre 83"/>
            <xdr:cNvSpPr>
              <a:spLocks/>
            </xdr:cNvSpPr>
          </xdr:nvSpPr>
          <xdr:spPr bwMode="auto">
            <a:xfrm>
              <a:off x="10115492"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455" name="Forme libre 84"/>
            <xdr:cNvSpPr>
              <a:spLocks/>
            </xdr:cNvSpPr>
          </xdr:nvSpPr>
          <xdr:spPr bwMode="auto">
            <a:xfrm>
              <a:off x="10315343"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456" name="Forme libre 91"/>
            <xdr:cNvSpPr>
              <a:spLocks/>
            </xdr:cNvSpPr>
          </xdr:nvSpPr>
          <xdr:spPr bwMode="auto">
            <a:xfrm>
              <a:off x="10229693"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457" name="Forme libre 95"/>
            <xdr:cNvSpPr>
              <a:spLocks/>
            </xdr:cNvSpPr>
          </xdr:nvSpPr>
          <xdr:spPr bwMode="auto">
            <a:xfrm>
              <a:off x="10067909"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458" name="Forme libre 96"/>
            <xdr:cNvSpPr>
              <a:spLocks noEditPoints="1"/>
            </xdr:cNvSpPr>
          </xdr:nvSpPr>
          <xdr:spPr bwMode="auto">
            <a:xfrm>
              <a:off x="10381960"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59" name="Forme libre 98"/>
            <xdr:cNvSpPr>
              <a:spLocks/>
            </xdr:cNvSpPr>
          </xdr:nvSpPr>
          <xdr:spPr bwMode="auto">
            <a:xfrm>
              <a:off x="10619878"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grpSp>
      <xdr:sp macro="" textlink="">
        <xdr:nvSpPr>
          <xdr:cNvPr id="2716" name="Forme libre 20"/>
          <xdr:cNvSpPr>
            <a:spLocks/>
          </xdr:cNvSpPr>
        </xdr:nvSpPr>
        <xdr:spPr bwMode="auto">
          <a:xfrm>
            <a:off x="11974552" y="360576"/>
            <a:ext cx="38226" cy="28467"/>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717" name="Forme libre 21"/>
          <xdr:cNvSpPr>
            <a:spLocks/>
          </xdr:cNvSpPr>
        </xdr:nvSpPr>
        <xdr:spPr bwMode="auto">
          <a:xfrm>
            <a:off x="12022335" y="351087"/>
            <a:ext cx="38226" cy="28467"/>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718" name="Forme libre 22"/>
          <xdr:cNvSpPr>
            <a:spLocks/>
          </xdr:cNvSpPr>
        </xdr:nvSpPr>
        <xdr:spPr bwMode="auto">
          <a:xfrm>
            <a:off x="11926771" y="341598"/>
            <a:ext cx="38226" cy="37955"/>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719" name="Forme libre 23"/>
          <xdr:cNvSpPr>
            <a:spLocks/>
          </xdr:cNvSpPr>
        </xdr:nvSpPr>
        <xdr:spPr bwMode="auto">
          <a:xfrm>
            <a:off x="12232577" y="341598"/>
            <a:ext cx="38226" cy="37955"/>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720" name="Forme libre 24"/>
          <xdr:cNvSpPr>
            <a:spLocks/>
          </xdr:cNvSpPr>
        </xdr:nvSpPr>
        <xdr:spPr bwMode="auto">
          <a:xfrm>
            <a:off x="12137012" y="351087"/>
            <a:ext cx="28669"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721" name="Forme libre 25"/>
          <xdr:cNvSpPr>
            <a:spLocks/>
          </xdr:cNvSpPr>
        </xdr:nvSpPr>
        <xdr:spPr bwMode="auto">
          <a:xfrm>
            <a:off x="12184795" y="360576"/>
            <a:ext cx="28669" cy="28467"/>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722" name="Forme libre 29"/>
          <xdr:cNvSpPr>
            <a:spLocks/>
          </xdr:cNvSpPr>
        </xdr:nvSpPr>
        <xdr:spPr bwMode="auto">
          <a:xfrm>
            <a:off x="13685163" y="75911"/>
            <a:ext cx="28669"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723" name="Forme libre 30"/>
          <xdr:cNvSpPr>
            <a:spLocks/>
          </xdr:cNvSpPr>
        </xdr:nvSpPr>
        <xdr:spPr bwMode="auto">
          <a:xfrm>
            <a:off x="12471489" y="28467"/>
            <a:ext cx="28669"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724" name="Forme libre 31"/>
          <xdr:cNvSpPr>
            <a:spLocks/>
          </xdr:cNvSpPr>
        </xdr:nvSpPr>
        <xdr:spPr bwMode="auto">
          <a:xfrm>
            <a:off x="11687858" y="75911"/>
            <a:ext cx="28669" cy="28467"/>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725" name="Forme libre 32"/>
          <xdr:cNvSpPr>
            <a:spLocks/>
          </xdr:cNvSpPr>
        </xdr:nvSpPr>
        <xdr:spPr bwMode="auto">
          <a:xfrm>
            <a:off x="12461934" y="113866"/>
            <a:ext cx="38226" cy="47444"/>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726" name="Forme libre 33"/>
          <xdr:cNvSpPr>
            <a:spLocks/>
          </xdr:cNvSpPr>
        </xdr:nvSpPr>
        <xdr:spPr bwMode="auto">
          <a:xfrm>
            <a:off x="12433264" y="170799"/>
            <a:ext cx="47783"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727" name="Forme libre 34"/>
          <xdr:cNvSpPr>
            <a:spLocks/>
          </xdr:cNvSpPr>
        </xdr:nvSpPr>
        <xdr:spPr bwMode="auto">
          <a:xfrm>
            <a:off x="11697414" y="28467"/>
            <a:ext cx="28669" cy="28467"/>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728" name="Forme libre 35"/>
          <xdr:cNvSpPr>
            <a:spLocks/>
          </xdr:cNvSpPr>
        </xdr:nvSpPr>
        <xdr:spPr bwMode="auto">
          <a:xfrm>
            <a:off x="11716528" y="170799"/>
            <a:ext cx="47783"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729" name="Forme libre 37"/>
          <xdr:cNvSpPr>
            <a:spLocks/>
          </xdr:cNvSpPr>
        </xdr:nvSpPr>
        <xdr:spPr bwMode="auto">
          <a:xfrm>
            <a:off x="11697414" y="113866"/>
            <a:ext cx="38226" cy="47444"/>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730" name="Forme libre 38"/>
          <xdr:cNvSpPr>
            <a:spLocks/>
          </xdr:cNvSpPr>
        </xdr:nvSpPr>
        <xdr:spPr bwMode="auto">
          <a:xfrm>
            <a:off x="12901532" y="28467"/>
            <a:ext cx="28669"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731" name="Forme libre 39"/>
          <xdr:cNvSpPr>
            <a:spLocks/>
          </xdr:cNvSpPr>
        </xdr:nvSpPr>
        <xdr:spPr bwMode="auto">
          <a:xfrm>
            <a:off x="12471489" y="75911"/>
            <a:ext cx="38226" cy="28467"/>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732" name="Forme libre 40"/>
          <xdr:cNvSpPr>
            <a:spLocks/>
          </xdr:cNvSpPr>
        </xdr:nvSpPr>
        <xdr:spPr bwMode="auto">
          <a:xfrm>
            <a:off x="13637381" y="170799"/>
            <a:ext cx="57339"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733" name="Forme libre 41"/>
          <xdr:cNvSpPr>
            <a:spLocks/>
          </xdr:cNvSpPr>
        </xdr:nvSpPr>
        <xdr:spPr bwMode="auto">
          <a:xfrm>
            <a:off x="12901532" y="75911"/>
            <a:ext cx="28669"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734" name="Forme libre 42"/>
          <xdr:cNvSpPr>
            <a:spLocks/>
          </xdr:cNvSpPr>
        </xdr:nvSpPr>
        <xdr:spPr bwMode="auto">
          <a:xfrm>
            <a:off x="13675607" y="113866"/>
            <a:ext cx="38226"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735" name="Forme libre 43"/>
          <xdr:cNvSpPr>
            <a:spLocks/>
          </xdr:cNvSpPr>
        </xdr:nvSpPr>
        <xdr:spPr bwMode="auto">
          <a:xfrm>
            <a:off x="12901532" y="113866"/>
            <a:ext cx="38226"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736" name="Forme libre 44"/>
          <xdr:cNvSpPr>
            <a:spLocks/>
          </xdr:cNvSpPr>
        </xdr:nvSpPr>
        <xdr:spPr bwMode="auto">
          <a:xfrm>
            <a:off x="13685163" y="28467"/>
            <a:ext cx="28669"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737" name="Forme libre 45"/>
          <xdr:cNvSpPr>
            <a:spLocks/>
          </xdr:cNvSpPr>
        </xdr:nvSpPr>
        <xdr:spPr bwMode="auto">
          <a:xfrm>
            <a:off x="12930201" y="170799"/>
            <a:ext cx="47783"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738" name="Forme libre 48"/>
          <xdr:cNvSpPr>
            <a:spLocks/>
          </xdr:cNvSpPr>
        </xdr:nvSpPr>
        <xdr:spPr bwMode="auto">
          <a:xfrm>
            <a:off x="11859874" y="313132"/>
            <a:ext cx="57339" cy="47444"/>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739" name="Forme libre 49"/>
          <xdr:cNvSpPr>
            <a:spLocks/>
          </xdr:cNvSpPr>
        </xdr:nvSpPr>
        <xdr:spPr bwMode="auto">
          <a:xfrm>
            <a:off x="13188226" y="360576"/>
            <a:ext cx="28669"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740" name="Forme libre 50"/>
          <xdr:cNvSpPr>
            <a:spLocks/>
          </xdr:cNvSpPr>
        </xdr:nvSpPr>
        <xdr:spPr bwMode="auto">
          <a:xfrm>
            <a:off x="13130888" y="341598"/>
            <a:ext cx="38226"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741" name="Forme libre 52"/>
          <xdr:cNvSpPr>
            <a:spLocks/>
          </xdr:cNvSpPr>
        </xdr:nvSpPr>
        <xdr:spPr bwMode="auto">
          <a:xfrm>
            <a:off x="12280360" y="313132"/>
            <a:ext cx="47783" cy="47444"/>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742" name="Forme libre 55"/>
          <xdr:cNvSpPr>
            <a:spLocks/>
          </xdr:cNvSpPr>
        </xdr:nvSpPr>
        <xdr:spPr bwMode="auto">
          <a:xfrm>
            <a:off x="13494034" y="313132"/>
            <a:ext cx="47783"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743" name="Forme libre 56"/>
          <xdr:cNvSpPr>
            <a:spLocks/>
          </xdr:cNvSpPr>
        </xdr:nvSpPr>
        <xdr:spPr bwMode="auto">
          <a:xfrm>
            <a:off x="13073549" y="313132"/>
            <a:ext cx="47783"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744" name="Forme libre 57"/>
          <xdr:cNvSpPr>
            <a:spLocks/>
          </xdr:cNvSpPr>
        </xdr:nvSpPr>
        <xdr:spPr bwMode="auto">
          <a:xfrm>
            <a:off x="13398469" y="360576"/>
            <a:ext cx="28669"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745" name="Forme libre 58"/>
          <xdr:cNvSpPr>
            <a:spLocks/>
          </xdr:cNvSpPr>
        </xdr:nvSpPr>
        <xdr:spPr bwMode="auto">
          <a:xfrm>
            <a:off x="13446251" y="341598"/>
            <a:ext cx="38226"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746" name="Forme libre 59"/>
          <xdr:cNvSpPr>
            <a:spLocks/>
          </xdr:cNvSpPr>
        </xdr:nvSpPr>
        <xdr:spPr bwMode="auto">
          <a:xfrm>
            <a:off x="13350686" y="351087"/>
            <a:ext cx="28669"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747" name="Forme libre 60"/>
          <xdr:cNvSpPr>
            <a:spLocks/>
          </xdr:cNvSpPr>
        </xdr:nvSpPr>
        <xdr:spPr bwMode="auto">
          <a:xfrm>
            <a:off x="13236009" y="351087"/>
            <a:ext cx="28669"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748" name="Forme libre 61"/>
          <xdr:cNvSpPr>
            <a:spLocks/>
          </xdr:cNvSpPr>
        </xdr:nvSpPr>
        <xdr:spPr bwMode="auto">
          <a:xfrm>
            <a:off x="13723389" y="94888"/>
            <a:ext cx="955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749" name="Forme libre 62"/>
          <xdr:cNvSpPr>
            <a:spLocks/>
          </xdr:cNvSpPr>
        </xdr:nvSpPr>
        <xdr:spPr bwMode="auto">
          <a:xfrm>
            <a:off x="11305599" y="0"/>
            <a:ext cx="382260" cy="208754"/>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750" name="Forme libre 63"/>
          <xdr:cNvSpPr>
            <a:spLocks/>
          </xdr:cNvSpPr>
        </xdr:nvSpPr>
        <xdr:spPr bwMode="auto">
          <a:xfrm>
            <a:off x="11468059" y="161310"/>
            <a:ext cx="38226" cy="94888"/>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751" name="Forme libre 64"/>
          <xdr:cNvSpPr>
            <a:spLocks/>
          </xdr:cNvSpPr>
        </xdr:nvSpPr>
        <xdr:spPr bwMode="auto">
          <a:xfrm>
            <a:off x="11372494" y="0"/>
            <a:ext cx="38226" cy="9489"/>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752" name="Forme libre 65"/>
          <xdr:cNvSpPr>
            <a:spLocks/>
          </xdr:cNvSpPr>
        </xdr:nvSpPr>
        <xdr:spPr bwMode="auto">
          <a:xfrm>
            <a:off x="11554068" y="0"/>
            <a:ext cx="57339" cy="9489"/>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753" name="Forme libre 66"/>
          <xdr:cNvSpPr>
            <a:spLocks/>
          </xdr:cNvSpPr>
        </xdr:nvSpPr>
        <xdr:spPr bwMode="auto">
          <a:xfrm>
            <a:off x="11936326" y="113866"/>
            <a:ext cx="28669" cy="28467"/>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754" name="Forme libre 73"/>
          <xdr:cNvSpPr>
            <a:spLocks/>
          </xdr:cNvSpPr>
        </xdr:nvSpPr>
        <xdr:spPr bwMode="auto">
          <a:xfrm>
            <a:off x="13388912" y="0"/>
            <a:ext cx="1911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755" name="Forme libre 74"/>
          <xdr:cNvSpPr>
            <a:spLocks noEditPoints="1"/>
          </xdr:cNvSpPr>
        </xdr:nvSpPr>
        <xdr:spPr bwMode="auto">
          <a:xfrm>
            <a:off x="13188226" y="0"/>
            <a:ext cx="200686"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756" name="Forme libre 75"/>
          <xdr:cNvSpPr>
            <a:spLocks/>
          </xdr:cNvSpPr>
        </xdr:nvSpPr>
        <xdr:spPr bwMode="auto">
          <a:xfrm>
            <a:off x="13188226"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757" name="Forme libre 76"/>
          <xdr:cNvSpPr>
            <a:spLocks/>
          </xdr:cNvSpPr>
        </xdr:nvSpPr>
        <xdr:spPr bwMode="auto">
          <a:xfrm>
            <a:off x="13446251" y="113866"/>
            <a:ext cx="1911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758" name="Forme libre 78"/>
          <xdr:cNvSpPr>
            <a:spLocks/>
          </xdr:cNvSpPr>
        </xdr:nvSpPr>
        <xdr:spPr bwMode="auto">
          <a:xfrm>
            <a:off x="13150000" y="113866"/>
            <a:ext cx="1911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759" name="Forme libre 79"/>
          <xdr:cNvSpPr>
            <a:spLocks/>
          </xdr:cNvSpPr>
        </xdr:nvSpPr>
        <xdr:spPr bwMode="auto">
          <a:xfrm>
            <a:off x="12672176" y="161310"/>
            <a:ext cx="38226"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760" name="Forme libre 80"/>
          <xdr:cNvSpPr>
            <a:spLocks/>
          </xdr:cNvSpPr>
        </xdr:nvSpPr>
        <xdr:spPr bwMode="auto">
          <a:xfrm>
            <a:off x="12232577" y="113866"/>
            <a:ext cx="19113" cy="28467"/>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761" name="Forme libre 81"/>
          <xdr:cNvSpPr>
            <a:spLocks/>
          </xdr:cNvSpPr>
        </xdr:nvSpPr>
        <xdr:spPr bwMode="auto">
          <a:xfrm>
            <a:off x="12509715" y="0"/>
            <a:ext cx="382260"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762" name="Forme libre 82"/>
          <xdr:cNvSpPr>
            <a:spLocks noEditPoints="1"/>
          </xdr:cNvSpPr>
        </xdr:nvSpPr>
        <xdr:spPr bwMode="auto">
          <a:xfrm>
            <a:off x="11984109" y="0"/>
            <a:ext cx="229355" cy="104377"/>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763" name="Forme libre 83"/>
          <xdr:cNvSpPr>
            <a:spLocks/>
          </xdr:cNvSpPr>
        </xdr:nvSpPr>
        <xdr:spPr bwMode="auto">
          <a:xfrm>
            <a:off x="12576611" y="0"/>
            <a:ext cx="47783"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764" name="Forme libre 84"/>
          <xdr:cNvSpPr>
            <a:spLocks/>
          </xdr:cNvSpPr>
        </xdr:nvSpPr>
        <xdr:spPr bwMode="auto">
          <a:xfrm>
            <a:off x="12777297" y="0"/>
            <a:ext cx="38226"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765" name="Forme libre 90"/>
          <xdr:cNvSpPr>
            <a:spLocks/>
          </xdr:cNvSpPr>
        </xdr:nvSpPr>
        <xdr:spPr bwMode="auto">
          <a:xfrm>
            <a:off x="11477615" y="351087"/>
            <a:ext cx="28669"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766" name="Forme libre 91"/>
          <xdr:cNvSpPr>
            <a:spLocks/>
          </xdr:cNvSpPr>
        </xdr:nvSpPr>
        <xdr:spPr bwMode="auto">
          <a:xfrm>
            <a:off x="12691289" y="351087"/>
            <a:ext cx="28669"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767" name="Forme libre 94"/>
          <xdr:cNvSpPr>
            <a:spLocks/>
          </xdr:cNvSpPr>
        </xdr:nvSpPr>
        <xdr:spPr bwMode="auto">
          <a:xfrm>
            <a:off x="11315155" y="227732"/>
            <a:ext cx="353590" cy="180288"/>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768" name="Forme libre 95"/>
          <xdr:cNvSpPr>
            <a:spLocks/>
          </xdr:cNvSpPr>
        </xdr:nvSpPr>
        <xdr:spPr bwMode="auto">
          <a:xfrm>
            <a:off x="12528829" y="227732"/>
            <a:ext cx="344034"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769" name="Forme libre 96"/>
          <xdr:cNvSpPr>
            <a:spLocks noEditPoints="1"/>
          </xdr:cNvSpPr>
        </xdr:nvSpPr>
        <xdr:spPr bwMode="auto">
          <a:xfrm>
            <a:off x="12844192" y="0"/>
            <a:ext cx="888754"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770" name="Forme libre 97"/>
          <xdr:cNvSpPr>
            <a:spLocks noEditPoints="1"/>
          </xdr:cNvSpPr>
        </xdr:nvSpPr>
        <xdr:spPr bwMode="auto">
          <a:xfrm>
            <a:off x="11630519" y="0"/>
            <a:ext cx="898309" cy="408020"/>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771" name="Forme libre 98"/>
          <xdr:cNvSpPr>
            <a:spLocks/>
          </xdr:cNvSpPr>
        </xdr:nvSpPr>
        <xdr:spPr bwMode="auto">
          <a:xfrm>
            <a:off x="13083105" y="0"/>
            <a:ext cx="449155"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772" name="Forme libre 99"/>
          <xdr:cNvSpPr>
            <a:spLocks/>
          </xdr:cNvSpPr>
        </xdr:nvSpPr>
        <xdr:spPr bwMode="auto">
          <a:xfrm>
            <a:off x="11878988" y="0"/>
            <a:ext cx="439598"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grpSp>
    <xdr:clientData/>
  </xdr:twoCellAnchor>
  <xdr:twoCellAnchor>
    <xdr:from>
      <xdr:col>9</xdr:col>
      <xdr:colOff>561975</xdr:colOff>
      <xdr:row>2</xdr:row>
      <xdr:rowOff>200025</xdr:rowOff>
    </xdr:from>
    <xdr:to>
      <xdr:col>12</xdr:col>
      <xdr:colOff>13337</xdr:colOff>
      <xdr:row>2</xdr:row>
      <xdr:rowOff>474345</xdr:rowOff>
    </xdr:to>
    <xdr:sp macro="" textlink="">
      <xdr:nvSpPr>
        <xdr:cNvPr id="2777" name="Présentation de la fête" descr="&quot;&quot;" title="Présentation (bouton de navigation)">
          <a:hlinkClick xmlns:r="http://schemas.openxmlformats.org/officeDocument/2006/relationships" r:id="rId1" tooltip="Cliquez pour afficher la présentation de la soirée"/>
        </xdr:cNvPr>
        <xdr:cNvSpPr/>
      </xdr:nvSpPr>
      <xdr:spPr>
        <a:xfrm>
          <a:off x="11106150" y="695325"/>
          <a:ext cx="2346962"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sz="1200" b="1">
              <a:solidFill>
                <a:schemeClr val="bg1"/>
              </a:solidFill>
              <a:latin typeface="+mj-lt"/>
              <a:ea typeface="+mn-ea"/>
              <a:cs typeface="+mn-cs"/>
            </a:rPr>
            <a:t>PRÉSENTATION DE LA FÊTE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7421</xdr:colOff>
      <xdr:row>0</xdr:row>
      <xdr:rowOff>409575</xdr:rowOff>
    </xdr:to>
    <xdr:grpSp>
      <xdr:nvGrpSpPr>
        <xdr:cNvPr id="2258" name="Groupe 2257" descr="Motif fioritures" title="Bordure de titre"/>
        <xdr:cNvGrpSpPr/>
      </xdr:nvGrpSpPr>
      <xdr:grpSpPr>
        <a:xfrm>
          <a:off x="0" y="0"/>
          <a:ext cx="14656871" cy="409575"/>
          <a:chOff x="0" y="0"/>
          <a:chExt cx="13675796" cy="409575"/>
        </a:xfrm>
        <a:solidFill>
          <a:schemeClr val="tx1">
            <a:lumMod val="75000"/>
            <a:lumOff val="25000"/>
          </a:schemeClr>
        </a:solidFill>
      </xdr:grpSpPr>
      <xdr:grpSp>
        <xdr:nvGrpSpPr>
          <xdr:cNvPr id="2259" name="Groupe 2258"/>
          <xdr:cNvGrpSpPr/>
        </xdr:nvGrpSpPr>
        <xdr:grpSpPr>
          <a:xfrm>
            <a:off x="0" y="0"/>
            <a:ext cx="11267015" cy="409575"/>
            <a:chOff x="0" y="0"/>
            <a:chExt cx="11267015" cy="409575"/>
          </a:xfrm>
          <a:grpFill/>
        </xdr:grpSpPr>
        <xdr:grpSp>
          <xdr:nvGrpSpPr>
            <xdr:cNvPr id="2317" name="Groupe 3"/>
            <xdr:cNvGrpSpPr>
              <a:grpSpLocks noChangeAspect="1"/>
            </xdr:cNvGrpSpPr>
          </xdr:nvGrpSpPr>
          <xdr:grpSpPr bwMode="auto">
            <a:xfrm>
              <a:off x="0" y="0"/>
              <a:ext cx="10058400" cy="409575"/>
              <a:chOff x="60" y="110"/>
              <a:chExt cx="1056" cy="43"/>
            </a:xfrm>
            <a:grpFill/>
          </xdr:grpSpPr>
          <xdr:grpSp>
            <xdr:nvGrpSpPr>
              <xdr:cNvPr id="2348" name="Groupe 204"/>
              <xdr:cNvGrpSpPr>
                <a:grpSpLocks/>
              </xdr:cNvGrpSpPr>
            </xdr:nvGrpSpPr>
            <xdr:grpSpPr bwMode="auto">
              <a:xfrm>
                <a:off x="60" y="110"/>
                <a:ext cx="1056" cy="43"/>
                <a:chOff x="60" y="110"/>
                <a:chExt cx="1056" cy="43"/>
              </a:xfrm>
              <a:grpFill/>
            </xdr:grpSpPr>
            <xdr:sp macro="" textlink="">
              <xdr:nvSpPr>
                <xdr:cNvPr id="2405" name="Forme libre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2406" name="Forme libre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2407" name="Forme libre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2408" name="Forme libre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2409" name="Forme libre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410" name="Forme libre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2411" name="Forme libre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412" name="Forme libre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413" name="Forme libre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414" name="Forme libre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415" name="Forme libre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416" name="Forme libre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2417" name="Forme libre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2418" name="Forme libre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2419" name="Forme libre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420" name="Forme libre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421" name="Forme libre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422" name="Forme libre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423" name="Forme libre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424" name="Forme libre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425" name="Forme libre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426" name="Forme libre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2427" name="Forme libre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428" name="Forme libre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2429" name="Forme libre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430" name="Forme libre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431" name="Forme libre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432" name="Forme libre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433" name="Forme libre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434" name="Forme libre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435" name="Forme libre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436" name="Forme libre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2437" name="Forme libre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438" name="Forme libre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439" name="Forme libre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440" name="Forme libre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441" name="Forme libre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442" name="Forme libre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443" name="Forme libre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444" name="Forme libre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445" name="Forme libre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446" name="Forme libre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447" name="Forme libre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448" name="Forme libre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449" name="Forme libre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450" name="Forme libre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451" name="Forme libre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452" name="Forme libre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453" name="Forme libre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2454" name="Forme libre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2455" name="Forme libre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456" name="Forme libre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457" name="Forme libre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458" name="Forme libre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459" name="Forme libre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460" name="Forme libre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461" name="Forme libre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462" name="Forme libre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463" name="Forme libre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464" name="Forme libre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465" name="Forme libre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466" name="Forme libre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67" name="Forme libre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2468" name="Forme libre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2469" name="Forme libre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70" name="Forme libre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2471" name="Forme libre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2472" name="Forme libre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2473" name="Forme libre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474" name="Forme libre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475" name="Forme libre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476" name="Forme libre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477" name="Forme libre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2478" name="Forme libre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79" name="Forme libre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480" name="Forme libre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481" name="Forme libre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482" name="Forme libre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483" name="Forme libre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484" name="Forme libre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485" name="Forme libre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2486" name="Forme libre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487" name="Forme libre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2488" name="Forme libre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2489" name="Forme libre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2490" name="Forme libre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491" name="Forme libre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492" name="Forme libre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2493" name="Forme libre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94" name="Forme libre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495" name="Forme libre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496" name="Forme libre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97" name="Forme libre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98" name="Forme libre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499" name="Forme libre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2500" name="Forme libre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2501" name="Forme libre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2502" name="Forme libre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2503" name="Forme libre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504" name="Forme libre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2505" name="Forme libre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2506" name="Forme libre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2507" name="Forme libre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508" name="Forme libre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509" name="Forme libre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510" name="Forme libre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511" name="Forme libre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512" name="Forme libre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513" name="Forme libre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514" name="Forme libre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515" name="Forme libre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516" name="Forme libre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517" name="Forme libre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518" name="Forme libre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519" name="Forme libre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2520" name="Forme libre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2521" name="Forme libre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2522" name="Forme libre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23" name="Forme libre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524" name="Forme libre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2525" name="Forme libre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2526" name="Forme libre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27" name="Forme libre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28" name="Forme libre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2529" name="Forme libre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2530" name="Forme libre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531" name="Forme libre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2532" name="Forme libre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2533" name="Forme libre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2534" name="Forme libre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2535" name="Forme libre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536" name="Forme libre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37" name="Forme libre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2538" name="Forme libre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539" name="Forme libre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40" name="Forme libre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2541" name="Forme libre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542" name="Forme libre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2543" name="Forme libre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2544" name="Forme libre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2545" name="Forme libre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2546" name="Forme libre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547" name="Forme libre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548" name="Forme libre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549" name="Forme libre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2550" name="Forme libre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551" name="Forme libre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552" name="Forme libre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553" name="Forme libre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554" name="Forme libre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555" name="Forme libre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2556" name="Forme libre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2557" name="Forme libre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2558" name="Forme libre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2559" name="Forme libre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2560" name="Forme libre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561" name="Forme libre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562" name="Forme libre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563" name="Forme libre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564" name="Forme libre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565" name="Forme libre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2566" name="Forme libre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567" name="Forme libre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568" name="Forme libre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2569" name="Forme libre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570" name="Forme libre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2571" name="Forme libre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572" name="Forme libre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2573" name="Forme libre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2574" name="Forme libre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2575" name="Forme libre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2576" name="Forme libre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2577" name="Forme libre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2578" name="Forme libre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579" name="Forme libre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2580" name="Forme libre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2581" name="Forme libre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2582" name="Forme libre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583" name="Forme libre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584" name="Forme libre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2585" name="Forme libre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2586" name="Forme libre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2587" name="Forme libre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588" name="Forme libre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2589" name="Forme libre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2590" name="Forme libre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2591" name="Forme libre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2592" name="Forme libre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593" name="Forme libre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2594" name="Forme libre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2595" name="Forme libre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2596" name="Forme libre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2597" name="Forme libre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2598" name="Forme libre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599" name="Forme libre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600" name="Forme libre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2601" name="Forme libre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2602" name="Forme libre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2603" name="Forme libre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2349" name="Forme libre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2350" name="Forme libre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2351" name="Forme libre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2352" name="Forme libre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2353" name="Forme libre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2354" name="Forme libre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2355" name="Forme libre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356" name="Forme libre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2357" name="Forme libre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2358" name="Forme libre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359" name="Forme libre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2360" name="Forme libre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2361" name="Forme libre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2362" name="Forme libre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2363" name="Forme libre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2364" name="Forme libre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365" name="Forme libre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2366" name="Forme libre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2367" name="Forme libre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2368" name="Forme libre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2369" name="Forme libre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370" name="Forme libre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371" name="Forme libre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372" name="Forme libre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2373" name="Forme libre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2374" name="Forme libre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375" name="Forme libre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2376" name="Forme libre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2377" name="Forme libre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378" name="Forme libre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2379" name="Forme libre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2380" name="Forme libre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2381" name="Rectangle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2382" name="Forme libre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2383" name="Forme libre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2384" name="Forme libre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385" name="Forme libre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2386" name="Forme libre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2387" name="Forme libre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388" name="Forme libre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89" name="Forme libre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2390" name="Forme libre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2391" name="Forme libre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392" name="Forme libre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2393" name="Forme libre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2394" name="Forme libre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2395" name="Forme libre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2396" name="Forme libre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397" name="Forme libre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2398" name="Forme libre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2399" name="Forme libre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400" name="Forme libre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2401" name="Forme libre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402" name="Forme libre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2403" name="Forme libre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404" name="Forme libre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sp macro="" textlink="">
          <xdr:nvSpPr>
            <xdr:cNvPr id="2318" name="Forme libre 29"/>
            <xdr:cNvSpPr>
              <a:spLocks/>
            </xdr:cNvSpPr>
          </xdr:nvSpPr>
          <xdr:spPr bwMode="auto">
            <a:xfrm>
              <a:off x="11219431"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319" name="Forme libre 38"/>
            <xdr:cNvSpPr>
              <a:spLocks/>
            </xdr:cNvSpPr>
          </xdr:nvSpPr>
          <xdr:spPr bwMode="auto">
            <a:xfrm>
              <a:off x="10439061"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320" name="Forme libre 40"/>
            <xdr:cNvSpPr>
              <a:spLocks/>
            </xdr:cNvSpPr>
          </xdr:nvSpPr>
          <xdr:spPr bwMode="auto">
            <a:xfrm>
              <a:off x="11171848"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321" name="Forme libre 41"/>
            <xdr:cNvSpPr>
              <a:spLocks/>
            </xdr:cNvSpPr>
          </xdr:nvSpPr>
          <xdr:spPr bwMode="auto">
            <a:xfrm>
              <a:off x="10439061"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322" name="Forme libre 42"/>
            <xdr:cNvSpPr>
              <a:spLocks/>
            </xdr:cNvSpPr>
          </xdr:nvSpPr>
          <xdr:spPr bwMode="auto">
            <a:xfrm>
              <a:off x="11209915"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323" name="Forme libre 43"/>
            <xdr:cNvSpPr>
              <a:spLocks/>
            </xdr:cNvSpPr>
          </xdr:nvSpPr>
          <xdr:spPr bwMode="auto">
            <a:xfrm>
              <a:off x="10439061"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324" name="Forme libre 44"/>
            <xdr:cNvSpPr>
              <a:spLocks/>
            </xdr:cNvSpPr>
          </xdr:nvSpPr>
          <xdr:spPr bwMode="auto">
            <a:xfrm>
              <a:off x="11219431"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325" name="Forme libre 45"/>
            <xdr:cNvSpPr>
              <a:spLocks/>
            </xdr:cNvSpPr>
          </xdr:nvSpPr>
          <xdr:spPr bwMode="auto">
            <a:xfrm>
              <a:off x="10467611"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326" name="Forme libre 49"/>
            <xdr:cNvSpPr>
              <a:spLocks/>
            </xdr:cNvSpPr>
          </xdr:nvSpPr>
          <xdr:spPr bwMode="auto">
            <a:xfrm>
              <a:off x="10724562"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327" name="Forme libre 50"/>
            <xdr:cNvSpPr>
              <a:spLocks/>
            </xdr:cNvSpPr>
          </xdr:nvSpPr>
          <xdr:spPr bwMode="auto">
            <a:xfrm>
              <a:off x="10667462"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328" name="Forme libre 55"/>
            <xdr:cNvSpPr>
              <a:spLocks/>
            </xdr:cNvSpPr>
          </xdr:nvSpPr>
          <xdr:spPr bwMode="auto">
            <a:xfrm>
              <a:off x="11029097"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329" name="Forme libre 56"/>
            <xdr:cNvSpPr>
              <a:spLocks/>
            </xdr:cNvSpPr>
          </xdr:nvSpPr>
          <xdr:spPr bwMode="auto">
            <a:xfrm>
              <a:off x="10610362"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330" name="Forme libre 57"/>
            <xdr:cNvSpPr>
              <a:spLocks/>
            </xdr:cNvSpPr>
          </xdr:nvSpPr>
          <xdr:spPr bwMode="auto">
            <a:xfrm>
              <a:off x="10933930"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331" name="Forme libre 58"/>
            <xdr:cNvSpPr>
              <a:spLocks/>
            </xdr:cNvSpPr>
          </xdr:nvSpPr>
          <xdr:spPr bwMode="auto">
            <a:xfrm>
              <a:off x="10981513"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332" name="Forme libre 59"/>
            <xdr:cNvSpPr>
              <a:spLocks/>
            </xdr:cNvSpPr>
          </xdr:nvSpPr>
          <xdr:spPr bwMode="auto">
            <a:xfrm>
              <a:off x="10886346"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333" name="Forme libre 60"/>
            <xdr:cNvSpPr>
              <a:spLocks/>
            </xdr:cNvSpPr>
          </xdr:nvSpPr>
          <xdr:spPr bwMode="auto">
            <a:xfrm>
              <a:off x="10772146"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334" name="Forme libre 61"/>
            <xdr:cNvSpPr>
              <a:spLocks/>
            </xdr:cNvSpPr>
          </xdr:nvSpPr>
          <xdr:spPr bwMode="auto">
            <a:xfrm>
              <a:off x="11257498"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335" name="Forme libre 73"/>
            <xdr:cNvSpPr>
              <a:spLocks/>
            </xdr:cNvSpPr>
          </xdr:nvSpPr>
          <xdr:spPr bwMode="auto">
            <a:xfrm>
              <a:off x="10924413"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336" name="Forme libre 74"/>
            <xdr:cNvSpPr>
              <a:spLocks noEditPoints="1"/>
            </xdr:cNvSpPr>
          </xdr:nvSpPr>
          <xdr:spPr bwMode="auto">
            <a:xfrm>
              <a:off x="10724562"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337" name="Forme libre 75"/>
            <xdr:cNvSpPr>
              <a:spLocks/>
            </xdr:cNvSpPr>
          </xdr:nvSpPr>
          <xdr:spPr bwMode="auto">
            <a:xfrm>
              <a:off x="10724562"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338" name="Forme libre 76"/>
            <xdr:cNvSpPr>
              <a:spLocks/>
            </xdr:cNvSpPr>
          </xdr:nvSpPr>
          <xdr:spPr bwMode="auto">
            <a:xfrm>
              <a:off x="10981513"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339" name="Forme libre 78"/>
            <xdr:cNvSpPr>
              <a:spLocks/>
            </xdr:cNvSpPr>
          </xdr:nvSpPr>
          <xdr:spPr bwMode="auto">
            <a:xfrm>
              <a:off x="10686495"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340" name="Forme libre 79"/>
            <xdr:cNvSpPr>
              <a:spLocks/>
            </xdr:cNvSpPr>
          </xdr:nvSpPr>
          <xdr:spPr bwMode="auto">
            <a:xfrm>
              <a:off x="10210659"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341" name="Forme libre 81"/>
            <xdr:cNvSpPr>
              <a:spLocks/>
            </xdr:cNvSpPr>
          </xdr:nvSpPr>
          <xdr:spPr bwMode="auto">
            <a:xfrm>
              <a:off x="10048875"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342" name="Forme libre 83"/>
            <xdr:cNvSpPr>
              <a:spLocks/>
            </xdr:cNvSpPr>
          </xdr:nvSpPr>
          <xdr:spPr bwMode="auto">
            <a:xfrm>
              <a:off x="10115492"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343" name="Forme libre 84"/>
            <xdr:cNvSpPr>
              <a:spLocks/>
            </xdr:cNvSpPr>
          </xdr:nvSpPr>
          <xdr:spPr bwMode="auto">
            <a:xfrm>
              <a:off x="10315343"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344" name="Forme libre 91"/>
            <xdr:cNvSpPr>
              <a:spLocks/>
            </xdr:cNvSpPr>
          </xdr:nvSpPr>
          <xdr:spPr bwMode="auto">
            <a:xfrm>
              <a:off x="10229693"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345" name="Forme libre 95"/>
            <xdr:cNvSpPr>
              <a:spLocks/>
            </xdr:cNvSpPr>
          </xdr:nvSpPr>
          <xdr:spPr bwMode="auto">
            <a:xfrm>
              <a:off x="10067909"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346" name="Forme libre 96"/>
            <xdr:cNvSpPr>
              <a:spLocks noEditPoints="1"/>
            </xdr:cNvSpPr>
          </xdr:nvSpPr>
          <xdr:spPr bwMode="auto">
            <a:xfrm>
              <a:off x="10381960"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47" name="Forme libre 98"/>
            <xdr:cNvSpPr>
              <a:spLocks/>
            </xdr:cNvSpPr>
          </xdr:nvSpPr>
          <xdr:spPr bwMode="auto">
            <a:xfrm>
              <a:off x="10619878"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grpSp>
      <xdr:sp macro="" textlink="">
        <xdr:nvSpPr>
          <xdr:cNvPr id="2260" name="Forme libre 20"/>
          <xdr:cNvSpPr>
            <a:spLocks/>
          </xdr:cNvSpPr>
        </xdr:nvSpPr>
        <xdr:spPr bwMode="auto">
          <a:xfrm>
            <a:off x="11924720" y="360576"/>
            <a:ext cx="38067" cy="28467"/>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261" name="Forme libre 21"/>
          <xdr:cNvSpPr>
            <a:spLocks/>
          </xdr:cNvSpPr>
        </xdr:nvSpPr>
        <xdr:spPr bwMode="auto">
          <a:xfrm>
            <a:off x="11972304" y="351087"/>
            <a:ext cx="38067" cy="28467"/>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262" name="Forme libre 22"/>
          <xdr:cNvSpPr>
            <a:spLocks/>
          </xdr:cNvSpPr>
        </xdr:nvSpPr>
        <xdr:spPr bwMode="auto">
          <a:xfrm>
            <a:off x="11877137" y="341598"/>
            <a:ext cx="38067" cy="37955"/>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263" name="Forme libre 23"/>
          <xdr:cNvSpPr>
            <a:spLocks/>
          </xdr:cNvSpPr>
        </xdr:nvSpPr>
        <xdr:spPr bwMode="auto">
          <a:xfrm>
            <a:off x="12181671" y="341598"/>
            <a:ext cx="38067" cy="37955"/>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264" name="Forme libre 24"/>
          <xdr:cNvSpPr>
            <a:spLocks/>
          </xdr:cNvSpPr>
        </xdr:nvSpPr>
        <xdr:spPr bwMode="auto">
          <a:xfrm>
            <a:off x="12086504"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265" name="Forme libre 25"/>
          <xdr:cNvSpPr>
            <a:spLocks/>
          </xdr:cNvSpPr>
        </xdr:nvSpPr>
        <xdr:spPr bwMode="auto">
          <a:xfrm>
            <a:off x="12134088" y="360576"/>
            <a:ext cx="28550" cy="28467"/>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266" name="Forme libre 29"/>
          <xdr:cNvSpPr>
            <a:spLocks/>
          </xdr:cNvSpPr>
        </xdr:nvSpPr>
        <xdr:spPr bwMode="auto">
          <a:xfrm>
            <a:off x="13628212"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267" name="Forme libre 30"/>
          <xdr:cNvSpPr>
            <a:spLocks/>
          </xdr:cNvSpPr>
        </xdr:nvSpPr>
        <xdr:spPr bwMode="auto">
          <a:xfrm>
            <a:off x="12419589"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268" name="Forme libre 31"/>
          <xdr:cNvSpPr>
            <a:spLocks/>
          </xdr:cNvSpPr>
        </xdr:nvSpPr>
        <xdr:spPr bwMode="auto">
          <a:xfrm>
            <a:off x="11639219" y="75911"/>
            <a:ext cx="28550" cy="28467"/>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269" name="Forme libre 32"/>
          <xdr:cNvSpPr>
            <a:spLocks/>
          </xdr:cNvSpPr>
        </xdr:nvSpPr>
        <xdr:spPr bwMode="auto">
          <a:xfrm>
            <a:off x="12410073" y="113866"/>
            <a:ext cx="38067" cy="47444"/>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270" name="Forme libre 33"/>
          <xdr:cNvSpPr>
            <a:spLocks/>
          </xdr:cNvSpPr>
        </xdr:nvSpPr>
        <xdr:spPr bwMode="auto">
          <a:xfrm>
            <a:off x="12381523" y="170799"/>
            <a:ext cx="47584"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271" name="Forme libre 34"/>
          <xdr:cNvSpPr>
            <a:spLocks/>
          </xdr:cNvSpPr>
        </xdr:nvSpPr>
        <xdr:spPr bwMode="auto">
          <a:xfrm>
            <a:off x="11648735" y="28467"/>
            <a:ext cx="28550" cy="28467"/>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272" name="Forme libre 35"/>
          <xdr:cNvSpPr>
            <a:spLocks/>
          </xdr:cNvSpPr>
        </xdr:nvSpPr>
        <xdr:spPr bwMode="auto">
          <a:xfrm>
            <a:off x="11667769"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273" name="Forme libre 37"/>
          <xdr:cNvSpPr>
            <a:spLocks/>
          </xdr:cNvSpPr>
        </xdr:nvSpPr>
        <xdr:spPr bwMode="auto">
          <a:xfrm>
            <a:off x="11648735" y="113866"/>
            <a:ext cx="38067" cy="47444"/>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274" name="Forme libre 38"/>
          <xdr:cNvSpPr>
            <a:spLocks/>
          </xdr:cNvSpPr>
        </xdr:nvSpPr>
        <xdr:spPr bwMode="auto">
          <a:xfrm>
            <a:off x="12847842"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275" name="Forme libre 39"/>
          <xdr:cNvSpPr>
            <a:spLocks/>
          </xdr:cNvSpPr>
        </xdr:nvSpPr>
        <xdr:spPr bwMode="auto">
          <a:xfrm>
            <a:off x="12419589" y="75911"/>
            <a:ext cx="38067" cy="28467"/>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276" name="Forme libre 40"/>
          <xdr:cNvSpPr>
            <a:spLocks/>
          </xdr:cNvSpPr>
        </xdr:nvSpPr>
        <xdr:spPr bwMode="auto">
          <a:xfrm>
            <a:off x="13580629"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277" name="Forme libre 41"/>
          <xdr:cNvSpPr>
            <a:spLocks/>
          </xdr:cNvSpPr>
        </xdr:nvSpPr>
        <xdr:spPr bwMode="auto">
          <a:xfrm>
            <a:off x="12847842"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278" name="Forme libre 42"/>
          <xdr:cNvSpPr>
            <a:spLocks/>
          </xdr:cNvSpPr>
        </xdr:nvSpPr>
        <xdr:spPr bwMode="auto">
          <a:xfrm>
            <a:off x="13618696"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279" name="Forme libre 43"/>
          <xdr:cNvSpPr>
            <a:spLocks/>
          </xdr:cNvSpPr>
        </xdr:nvSpPr>
        <xdr:spPr bwMode="auto">
          <a:xfrm>
            <a:off x="12847842"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280" name="Forme libre 44"/>
          <xdr:cNvSpPr>
            <a:spLocks/>
          </xdr:cNvSpPr>
        </xdr:nvSpPr>
        <xdr:spPr bwMode="auto">
          <a:xfrm>
            <a:off x="13628212"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281" name="Forme libre 45"/>
          <xdr:cNvSpPr>
            <a:spLocks/>
          </xdr:cNvSpPr>
        </xdr:nvSpPr>
        <xdr:spPr bwMode="auto">
          <a:xfrm>
            <a:off x="12876392"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282" name="Forme libre 48"/>
          <xdr:cNvSpPr>
            <a:spLocks/>
          </xdr:cNvSpPr>
        </xdr:nvSpPr>
        <xdr:spPr bwMode="auto">
          <a:xfrm>
            <a:off x="11810519" y="313132"/>
            <a:ext cx="57100" cy="47444"/>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283" name="Forme libre 49"/>
          <xdr:cNvSpPr>
            <a:spLocks/>
          </xdr:cNvSpPr>
        </xdr:nvSpPr>
        <xdr:spPr bwMode="auto">
          <a:xfrm>
            <a:off x="13133343"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284" name="Forme libre 50"/>
          <xdr:cNvSpPr>
            <a:spLocks/>
          </xdr:cNvSpPr>
        </xdr:nvSpPr>
        <xdr:spPr bwMode="auto">
          <a:xfrm>
            <a:off x="13076243"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285" name="Forme libre 52"/>
          <xdr:cNvSpPr>
            <a:spLocks/>
          </xdr:cNvSpPr>
        </xdr:nvSpPr>
        <xdr:spPr bwMode="auto">
          <a:xfrm>
            <a:off x="12229255" y="313132"/>
            <a:ext cx="47584" cy="47444"/>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286" name="Forme libre 55"/>
          <xdr:cNvSpPr>
            <a:spLocks/>
          </xdr:cNvSpPr>
        </xdr:nvSpPr>
        <xdr:spPr bwMode="auto">
          <a:xfrm>
            <a:off x="13437878"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287" name="Forme libre 56"/>
          <xdr:cNvSpPr>
            <a:spLocks/>
          </xdr:cNvSpPr>
        </xdr:nvSpPr>
        <xdr:spPr bwMode="auto">
          <a:xfrm>
            <a:off x="13019143"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288" name="Forme libre 57"/>
          <xdr:cNvSpPr>
            <a:spLocks/>
          </xdr:cNvSpPr>
        </xdr:nvSpPr>
        <xdr:spPr bwMode="auto">
          <a:xfrm>
            <a:off x="13342711"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289" name="Forme libre 58"/>
          <xdr:cNvSpPr>
            <a:spLocks/>
          </xdr:cNvSpPr>
        </xdr:nvSpPr>
        <xdr:spPr bwMode="auto">
          <a:xfrm>
            <a:off x="13390294"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290" name="Forme libre 59"/>
          <xdr:cNvSpPr>
            <a:spLocks/>
          </xdr:cNvSpPr>
        </xdr:nvSpPr>
        <xdr:spPr bwMode="auto">
          <a:xfrm>
            <a:off x="13295127"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291" name="Forme libre 60"/>
          <xdr:cNvSpPr>
            <a:spLocks/>
          </xdr:cNvSpPr>
        </xdr:nvSpPr>
        <xdr:spPr bwMode="auto">
          <a:xfrm>
            <a:off x="13180927"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292" name="Forme libre 61"/>
          <xdr:cNvSpPr>
            <a:spLocks/>
          </xdr:cNvSpPr>
        </xdr:nvSpPr>
        <xdr:spPr bwMode="auto">
          <a:xfrm>
            <a:off x="13666279"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293" name="Forme libre 62"/>
          <xdr:cNvSpPr>
            <a:spLocks/>
          </xdr:cNvSpPr>
        </xdr:nvSpPr>
        <xdr:spPr bwMode="auto">
          <a:xfrm>
            <a:off x="11258550" y="0"/>
            <a:ext cx="380669" cy="208754"/>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294" name="Forme libre 63"/>
          <xdr:cNvSpPr>
            <a:spLocks/>
          </xdr:cNvSpPr>
        </xdr:nvSpPr>
        <xdr:spPr bwMode="auto">
          <a:xfrm>
            <a:off x="11420334" y="161310"/>
            <a:ext cx="38067" cy="94888"/>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295" name="Forme libre 64"/>
          <xdr:cNvSpPr>
            <a:spLocks/>
          </xdr:cNvSpPr>
        </xdr:nvSpPr>
        <xdr:spPr bwMode="auto">
          <a:xfrm>
            <a:off x="11325167" y="0"/>
            <a:ext cx="38067" cy="9489"/>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296" name="Forme libre 65"/>
          <xdr:cNvSpPr>
            <a:spLocks/>
          </xdr:cNvSpPr>
        </xdr:nvSpPr>
        <xdr:spPr bwMode="auto">
          <a:xfrm>
            <a:off x="11505985" y="0"/>
            <a:ext cx="57100" cy="9489"/>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297" name="Forme libre 66"/>
          <xdr:cNvSpPr>
            <a:spLocks/>
          </xdr:cNvSpPr>
        </xdr:nvSpPr>
        <xdr:spPr bwMode="auto">
          <a:xfrm>
            <a:off x="11886653" y="113866"/>
            <a:ext cx="28550" cy="28467"/>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298" name="Forme libre 73"/>
          <xdr:cNvSpPr>
            <a:spLocks/>
          </xdr:cNvSpPr>
        </xdr:nvSpPr>
        <xdr:spPr bwMode="auto">
          <a:xfrm>
            <a:off x="13333194"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299" name="Forme libre 74"/>
          <xdr:cNvSpPr>
            <a:spLocks noEditPoints="1"/>
          </xdr:cNvSpPr>
        </xdr:nvSpPr>
        <xdr:spPr bwMode="auto">
          <a:xfrm>
            <a:off x="13133343"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300" name="Forme libre 75"/>
          <xdr:cNvSpPr>
            <a:spLocks/>
          </xdr:cNvSpPr>
        </xdr:nvSpPr>
        <xdr:spPr bwMode="auto">
          <a:xfrm>
            <a:off x="13133343"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301" name="Forme libre 76"/>
          <xdr:cNvSpPr>
            <a:spLocks/>
          </xdr:cNvSpPr>
        </xdr:nvSpPr>
        <xdr:spPr bwMode="auto">
          <a:xfrm>
            <a:off x="13390294"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302" name="Forme libre 78"/>
          <xdr:cNvSpPr>
            <a:spLocks/>
          </xdr:cNvSpPr>
        </xdr:nvSpPr>
        <xdr:spPr bwMode="auto">
          <a:xfrm>
            <a:off x="13095276"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303" name="Forme libre 79"/>
          <xdr:cNvSpPr>
            <a:spLocks/>
          </xdr:cNvSpPr>
        </xdr:nvSpPr>
        <xdr:spPr bwMode="auto">
          <a:xfrm>
            <a:off x="12619440"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304" name="Forme libre 80"/>
          <xdr:cNvSpPr>
            <a:spLocks/>
          </xdr:cNvSpPr>
        </xdr:nvSpPr>
        <xdr:spPr bwMode="auto">
          <a:xfrm>
            <a:off x="12181671" y="113866"/>
            <a:ext cx="19033" cy="28467"/>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305" name="Forme libre 81"/>
          <xdr:cNvSpPr>
            <a:spLocks/>
          </xdr:cNvSpPr>
        </xdr:nvSpPr>
        <xdr:spPr bwMode="auto">
          <a:xfrm>
            <a:off x="12457656"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306" name="Forme libre 82"/>
          <xdr:cNvSpPr>
            <a:spLocks noEditPoints="1"/>
          </xdr:cNvSpPr>
        </xdr:nvSpPr>
        <xdr:spPr bwMode="auto">
          <a:xfrm>
            <a:off x="11934237" y="0"/>
            <a:ext cx="228401" cy="104377"/>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307" name="Forme libre 83"/>
          <xdr:cNvSpPr>
            <a:spLocks/>
          </xdr:cNvSpPr>
        </xdr:nvSpPr>
        <xdr:spPr bwMode="auto">
          <a:xfrm>
            <a:off x="12524273"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308" name="Forme libre 84"/>
          <xdr:cNvSpPr>
            <a:spLocks/>
          </xdr:cNvSpPr>
        </xdr:nvSpPr>
        <xdr:spPr bwMode="auto">
          <a:xfrm>
            <a:off x="12724124"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309" name="Forme libre 90"/>
          <xdr:cNvSpPr>
            <a:spLocks/>
          </xdr:cNvSpPr>
        </xdr:nvSpPr>
        <xdr:spPr bwMode="auto">
          <a:xfrm>
            <a:off x="11429851"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310" name="Forme libre 91"/>
          <xdr:cNvSpPr>
            <a:spLocks/>
          </xdr:cNvSpPr>
        </xdr:nvSpPr>
        <xdr:spPr bwMode="auto">
          <a:xfrm>
            <a:off x="12638474"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311" name="Forme libre 94"/>
          <xdr:cNvSpPr>
            <a:spLocks/>
          </xdr:cNvSpPr>
        </xdr:nvSpPr>
        <xdr:spPr bwMode="auto">
          <a:xfrm>
            <a:off x="11268067" y="227732"/>
            <a:ext cx="352119" cy="180288"/>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312" name="Forme libre 95"/>
          <xdr:cNvSpPr>
            <a:spLocks/>
          </xdr:cNvSpPr>
        </xdr:nvSpPr>
        <xdr:spPr bwMode="auto">
          <a:xfrm>
            <a:off x="12476690"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313" name="Forme libre 96"/>
          <xdr:cNvSpPr>
            <a:spLocks noEditPoints="1"/>
          </xdr:cNvSpPr>
        </xdr:nvSpPr>
        <xdr:spPr bwMode="auto">
          <a:xfrm>
            <a:off x="12790741"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14" name="Forme libre 97"/>
          <xdr:cNvSpPr>
            <a:spLocks noEditPoints="1"/>
          </xdr:cNvSpPr>
        </xdr:nvSpPr>
        <xdr:spPr bwMode="auto">
          <a:xfrm>
            <a:off x="11582118" y="0"/>
            <a:ext cx="894571" cy="408020"/>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15" name="Forme libre 98"/>
          <xdr:cNvSpPr>
            <a:spLocks/>
          </xdr:cNvSpPr>
        </xdr:nvSpPr>
        <xdr:spPr bwMode="auto">
          <a:xfrm>
            <a:off x="13028659"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316" name="Forme libre 99"/>
          <xdr:cNvSpPr>
            <a:spLocks/>
          </xdr:cNvSpPr>
        </xdr:nvSpPr>
        <xdr:spPr bwMode="auto">
          <a:xfrm>
            <a:off x="11829553" y="0"/>
            <a:ext cx="437769"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grpSp>
    <xdr:clientData/>
  </xdr:twoCellAnchor>
  <xdr:twoCellAnchor>
    <xdr:from>
      <xdr:col>8</xdr:col>
      <xdr:colOff>838200</xdr:colOff>
      <xdr:row>2</xdr:row>
      <xdr:rowOff>200025</xdr:rowOff>
    </xdr:from>
    <xdr:to>
      <xdr:col>9</xdr:col>
      <xdr:colOff>2032635</xdr:colOff>
      <xdr:row>2</xdr:row>
      <xdr:rowOff>474345</xdr:rowOff>
    </xdr:to>
    <xdr:sp macro="" textlink="">
      <xdr:nvSpPr>
        <xdr:cNvPr id="2605" name="Autres indispensables" descr="&quot;&quot;" title="Autres indispensables (bouton de navigation)">
          <a:hlinkClick xmlns:r="http://schemas.openxmlformats.org/officeDocument/2006/relationships" r:id="rId1" tooltip="Cliquez pour voir les détails concernant les autres indispensables"/>
        </xdr:cNvPr>
        <xdr:cNvSpPr/>
      </xdr:nvSpPr>
      <xdr:spPr>
        <a:xfrm>
          <a:off x="9305925" y="695325"/>
          <a:ext cx="2118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da-DK" altLang="zh-CN" sz="1200" b="1" smtClean="0">
              <a:solidFill>
                <a:schemeClr val="bg1"/>
              </a:solidFill>
              <a:latin typeface="+mj-lt"/>
              <a:ea typeface="+mn-ea"/>
              <a:cs typeface="+mn-cs"/>
            </a:rPr>
            <a:t>AUTRES INDISPENSABLES</a:t>
          </a:r>
          <a:endParaRPr lang="en-US" sz="1200" b="1">
            <a:solidFill>
              <a:schemeClr val="bg1"/>
            </a:solidFill>
            <a:latin typeface="+mj-lt"/>
            <a:ea typeface="+mn-ea"/>
            <a:cs typeface="+mn-cs"/>
          </a:endParaRPr>
        </a:p>
      </xdr:txBody>
    </xdr:sp>
    <xdr:clientData fPrintsWithSheet="0"/>
  </xdr:twoCellAnchor>
  <xdr:twoCellAnchor>
    <xdr:from>
      <xdr:col>9</xdr:col>
      <xdr:colOff>2152650</xdr:colOff>
      <xdr:row>2</xdr:row>
      <xdr:rowOff>200025</xdr:rowOff>
    </xdr:from>
    <xdr:to>
      <xdr:col>10</xdr:col>
      <xdr:colOff>123825</xdr:colOff>
      <xdr:row>2</xdr:row>
      <xdr:rowOff>474345</xdr:rowOff>
    </xdr:to>
    <xdr:sp macro="" textlink="">
      <xdr:nvSpPr>
        <xdr:cNvPr id="2606" name="Autres indispensables" descr="&quot;&quot;" title="Présentation (bouton de navigation)">
          <a:hlinkClick xmlns:r="http://schemas.openxmlformats.org/officeDocument/2006/relationships" r:id="rId2" tooltip="Cliquez pour afficher la présentation de la soirée"/>
        </xdr:cNvPr>
        <xdr:cNvSpPr/>
      </xdr:nvSpPr>
      <xdr:spPr>
        <a:xfrm>
          <a:off x="11544300" y="695325"/>
          <a:ext cx="230505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sz="1200" b="1">
              <a:solidFill>
                <a:schemeClr val="bg1"/>
              </a:solidFill>
              <a:latin typeface="+mj-lt"/>
              <a:ea typeface="+mn-ea"/>
              <a:cs typeface="+mn-cs"/>
            </a:rPr>
            <a:t>PRÉSENTATION DE LA FÊTE</a:t>
          </a:r>
        </a:p>
      </xdr:txBody>
    </xdr:sp>
    <xdr:clientData fPrintsWithSheet="0"/>
  </xdr:twoCellAnchor>
  <xdr:twoCellAnchor editAs="oneCell">
    <xdr:from>
      <xdr:col>0</xdr:col>
      <xdr:colOff>0</xdr:colOff>
      <xdr:row>0</xdr:row>
      <xdr:rowOff>0</xdr:rowOff>
    </xdr:from>
    <xdr:to>
      <xdr:col>9</xdr:col>
      <xdr:colOff>552450</xdr:colOff>
      <xdr:row>0</xdr:row>
      <xdr:rowOff>409575</xdr:rowOff>
    </xdr:to>
    <xdr:sp macro="" textlink="">
      <xdr:nvSpPr>
        <xdr:cNvPr id="3073" name="Forme auto 1"/>
        <xdr:cNvSpPr>
          <a:spLocks noChangeAspect="1" noChangeArrowheads="1"/>
        </xdr:cNvSpPr>
      </xdr:nvSpPr>
      <xdr:spPr bwMode="auto">
        <a:xfrm>
          <a:off x="0" y="0"/>
          <a:ext cx="10058400" cy="409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9</xdr:col>
      <xdr:colOff>552450</xdr:colOff>
      <xdr:row>0</xdr:row>
      <xdr:rowOff>409575</xdr:rowOff>
    </xdr:to>
    <xdr:sp macro="" textlink="">
      <xdr:nvSpPr>
        <xdr:cNvPr id="3333" name="Forme auto 261"/>
        <xdr:cNvSpPr>
          <a:spLocks noChangeAspect="1" noChangeArrowheads="1"/>
        </xdr:cNvSpPr>
      </xdr:nvSpPr>
      <xdr:spPr bwMode="auto">
        <a:xfrm>
          <a:off x="0" y="0"/>
          <a:ext cx="10058400" cy="409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9</xdr:col>
      <xdr:colOff>552450</xdr:colOff>
      <xdr:row>0</xdr:row>
      <xdr:rowOff>409575</xdr:rowOff>
    </xdr:to>
    <xdr:sp macro="" textlink="">
      <xdr:nvSpPr>
        <xdr:cNvPr id="3853" name="Forme auto 781"/>
        <xdr:cNvSpPr>
          <a:spLocks noChangeAspect="1" noChangeArrowheads="1"/>
        </xdr:cNvSpPr>
      </xdr:nvSpPr>
      <xdr:spPr bwMode="auto">
        <a:xfrm>
          <a:off x="0" y="0"/>
          <a:ext cx="10058400" cy="409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778</xdr:colOff>
      <xdr:row>0</xdr:row>
      <xdr:rowOff>408020</xdr:rowOff>
    </xdr:to>
    <xdr:grpSp>
      <xdr:nvGrpSpPr>
        <xdr:cNvPr id="1563" name="Bordure de titre" descr="Motif fioritures" title="Bordure de titre"/>
        <xdr:cNvGrpSpPr>
          <a:grpSpLocks noChangeAspect="1"/>
        </xdr:cNvGrpSpPr>
      </xdr:nvGrpSpPr>
      <xdr:grpSpPr bwMode="auto">
        <a:xfrm>
          <a:off x="0" y="0"/>
          <a:ext cx="11383153" cy="408020"/>
          <a:chOff x="60" y="110"/>
          <a:chExt cx="1056" cy="43"/>
        </a:xfrm>
        <a:solidFill>
          <a:schemeClr val="tx1">
            <a:lumMod val="75000"/>
            <a:lumOff val="25000"/>
          </a:schemeClr>
        </a:solidFill>
      </xdr:grpSpPr>
      <xdr:grpSp>
        <xdr:nvGrpSpPr>
          <xdr:cNvPr id="1564" name="Groupe 204"/>
          <xdr:cNvGrpSpPr>
            <a:grpSpLocks/>
          </xdr:cNvGrpSpPr>
        </xdr:nvGrpSpPr>
        <xdr:grpSpPr bwMode="auto">
          <a:xfrm>
            <a:off x="60" y="110"/>
            <a:ext cx="1056" cy="43"/>
            <a:chOff x="60" y="110"/>
            <a:chExt cx="1056" cy="43"/>
          </a:xfrm>
          <a:grpFill/>
        </xdr:grpSpPr>
        <xdr:sp macro="" textlink="">
          <xdr:nvSpPr>
            <xdr:cNvPr id="1621" name="Forme libre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1622" name="Forme libre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1623" name="Forme libre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1624" name="Forme libre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1625" name="Forme libre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626" name="Forme libre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1627" name="Forme libre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628" name="Forme libre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629" name="Forme libre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630" name="Forme libre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631" name="Forme libre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632" name="Forme libre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1633" name="Forme libre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1634" name="Forme libre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1635" name="Forme libre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636" name="Forme libre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1637" name="Forme libre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638" name="Forme libre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639" name="Forme libre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640" name="Forme libre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641" name="Forme libre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642" name="Forme libre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1643" name="Forme libre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644" name="Forme libre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1645" name="Forme libre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646" name="Forme libre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647" name="Forme libre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648" name="Forme libre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1649" name="Forme libre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1650" name="Forme libre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651" name="Forme libre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652" name="Forme libre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1653" name="Forme libre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1654" name="Forme libre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1655" name="Forme libre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656" name="Forme libre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1657" name="Forme libre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1658" name="Forme libre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1659" name="Forme libre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1660" name="Forme libre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661" name="Forme libre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1662" name="Forme libre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663" name="Forme libre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664" name="Forme libre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665" name="Forme libre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1666" name="Forme libre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1667" name="Forme libre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668" name="Forme libre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1669" name="Forme libre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1670" name="Forme libre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1671" name="Forme libre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672" name="Forme libre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1673" name="Forme libre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1674" name="Forme libre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1675" name="Forme libre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676" name="Forme libre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677" name="Forme libre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1678" name="Forme libre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1679" name="Forme libre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680" name="Forme libre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1681" name="Forme libre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1682" name="Forme libre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683" name="Forme libre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1684" name="Forme libre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1685" name="Forme libre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686" name="Forme libre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1687" name="Forme libre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1688" name="Forme libre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1689" name="Forme libre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1690" name="Forme libre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1691" name="Forme libre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1692" name="Forme libre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1693" name="Forme libre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1694" name="Forme libre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695" name="Forme libre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1696" name="Forme libre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697" name="Forme libre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1698" name="Forme libre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1699" name="Forme libre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1700" name="Forme libre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1701" name="Forme libre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1702" name="Forme libre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703" name="Forme libre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1704" name="Forme libre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1705" name="Forme libre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1706" name="Forme libre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707" name="Forme libre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708" name="Forme libre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1709" name="Forme libre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710" name="Forme libre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1711" name="Forme libre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1712" name="Forme libre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713" name="Forme libre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714" name="Forme libre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1715" name="Forme libre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1716" name="Forme libre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1717" name="Forme libre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1718" name="Forme libre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1719" name="Forme libre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720" name="Forme libre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1721" name="Forme libre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1722" name="Forme libre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1723" name="Forme libre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724" name="Forme libre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725" name="Forme libre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726" name="Forme libre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727" name="Forme libre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728" name="Forme libre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729" name="Forme libre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730" name="Forme libre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731" name="Forme libre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732" name="Forme libre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733" name="Forme libre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734" name="Forme libre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735" name="Forme libre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1736" name="Forme libre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1737" name="Forme libre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1738" name="Forme libre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739" name="Forme libre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740" name="Forme libre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1741" name="Forme libre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1742" name="Forme libre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743" name="Forme libre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744" name="Forme libre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1745" name="Forme libre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1746" name="Forme libre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747" name="Forme libre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1748" name="Forme libre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1749" name="Forme libre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1750" name="Forme libre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1751" name="Forme libre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752" name="Forme libre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753" name="Forme libre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1754" name="Forme libre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755" name="Forme libre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756" name="Forme libre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1757" name="Forme libre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758" name="Forme libre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1759" name="Forme libre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1760" name="Forme libre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1761" name="Forme libre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1762" name="Forme libre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763" name="Forme libre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764" name="Forme libre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765" name="Forme libre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1766" name="Forme libre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767" name="Forme libre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768" name="Forme libre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769" name="Forme libre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770" name="Forme libre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771" name="Forme libre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1772" name="Forme libre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1773" name="Forme libre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1774" name="Forme libre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1775" name="Forme libre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1776" name="Forme libre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777" name="Forme libre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778" name="Forme libre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779" name="Forme libre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780" name="Forme libre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781" name="Forme libre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1782" name="Forme libre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783" name="Forme libre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784" name="Forme libre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1785" name="Forme libre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786" name="Forme libre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1787" name="Forme libre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788" name="Forme libre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1789" name="Forme libre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1790" name="Forme libre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1791" name="Forme libre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1792" name="Forme libre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1793" name="Forme libre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1794" name="Forme libre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795" name="Forme libre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1796" name="Forme libre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1797" name="Forme libre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1798" name="Forme libre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799" name="Forme libre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800" name="Forme libre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1801" name="Forme libre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1802" name="Forme libre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1803" name="Forme libre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804" name="Forme libre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1805" name="Forme libre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1806" name="Forme libre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1807" name="Forme libre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1808" name="Forme libre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809" name="Forme libre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1810" name="Forme libre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1811" name="Forme libre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1812" name="Forme libre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1813" name="Forme libre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1814" name="Forme libre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815" name="Forme libre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816" name="Forme libre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1817" name="Forme libre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1818" name="Forme libre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1819" name="Forme libre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1565" name="Forme libre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1566" name="Forme libre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1567" name="Forme libre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1568" name="Forme libre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1569" name="Forme libre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1570" name="Forme libre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1571" name="Forme libre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572" name="Forme libre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1573" name="Forme libre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1574" name="Forme libre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575" name="Forme libre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1576" name="Forme libre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1577" name="Forme libre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1578" name="Forme libre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1579" name="Forme libre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1580" name="Forme libre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581" name="Forme libre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1582" name="Forme libre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1583" name="Forme libre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1584" name="Forme libre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1585" name="Forme libre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586" name="Forme libre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587" name="Forme libre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588" name="Forme libre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1589" name="Forme libre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1590" name="Forme libre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591" name="Forme libre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1592" name="Forme libre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1593" name="Forme libre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594" name="Forme libre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1595" name="Forme libre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1596" name="Forme libre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1597" name="Rectangle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1598" name="Forme libre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1599" name="Forme libre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1600" name="Forme libre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601" name="Forme libre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1602" name="Forme libre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1603" name="Forme libre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604" name="Forme libre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605" name="Forme libre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1606" name="Forme libre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1607" name="Forme libre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608" name="Forme libre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1609" name="Forme libre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1610" name="Forme libre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1611" name="Forme libre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1612" name="Forme libre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613" name="Forme libre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1614" name="Forme libre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1615" name="Forme libre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616" name="Forme libre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1617" name="Forme libre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618" name="Forme libre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1619" name="Forme libre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620" name="Forme libre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clientData/>
  </xdr:twoCellAnchor>
  <xdr:twoCellAnchor>
    <xdr:from>
      <xdr:col>4</xdr:col>
      <xdr:colOff>2105026</xdr:colOff>
      <xdr:row>2</xdr:row>
      <xdr:rowOff>209550</xdr:rowOff>
    </xdr:from>
    <xdr:to>
      <xdr:col>5</xdr:col>
      <xdr:colOff>266700</xdr:colOff>
      <xdr:row>2</xdr:row>
      <xdr:rowOff>483870</xdr:rowOff>
    </xdr:to>
    <xdr:sp macro="" textlink="">
      <xdr:nvSpPr>
        <xdr:cNvPr id="1820" name="Présentation de la fête" descr="&quot;&quot;" title="Présentation (bouton de navigation)">
          <a:hlinkClick xmlns:r="http://schemas.openxmlformats.org/officeDocument/2006/relationships" r:id="rId1" tooltip="Cliquez pour afficher la présentation de la soirée"/>
        </xdr:cNvPr>
        <xdr:cNvSpPr/>
      </xdr:nvSpPr>
      <xdr:spPr>
        <a:xfrm>
          <a:off x="7791451" y="704850"/>
          <a:ext cx="2238374"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sz="1200" b="1">
              <a:solidFill>
                <a:schemeClr val="bg1"/>
              </a:solidFill>
              <a:latin typeface="+mj-lt"/>
              <a:ea typeface="+mn-ea"/>
              <a:cs typeface="+mn-cs"/>
            </a:rPr>
            <a:t>PRÉSENTATION DE LA FÊTE</a:t>
          </a:r>
        </a:p>
      </xdr:txBody>
    </xdr:sp>
    <xdr:clientData fPrintsWithSheet="0"/>
  </xdr:twoCellAnchor>
  <xdr:twoCellAnchor>
    <xdr:from>
      <xdr:col>3</xdr:col>
      <xdr:colOff>1857375</xdr:colOff>
      <xdr:row>2</xdr:row>
      <xdr:rowOff>200025</xdr:rowOff>
    </xdr:from>
    <xdr:to>
      <xdr:col>4</xdr:col>
      <xdr:colOff>2032635</xdr:colOff>
      <xdr:row>2</xdr:row>
      <xdr:rowOff>474345</xdr:rowOff>
    </xdr:to>
    <xdr:sp macro="" textlink="">
      <xdr:nvSpPr>
        <xdr:cNvPr id="1821" name="Nourriture et Boissons" descr="&quot;&quot;" title="Nourriture et Boissons (bouton de navigation)">
          <a:hlinkClick xmlns:r="http://schemas.openxmlformats.org/officeDocument/2006/relationships" r:id="rId2" tooltip="Cliquez pour voir les détails concernant la nourriture et les boissons"/>
        </xdr:cNvPr>
        <xdr:cNvSpPr/>
      </xdr:nvSpPr>
      <xdr:spPr>
        <a:xfrm>
          <a:off x="7191375" y="695325"/>
          <a:ext cx="2451735"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marL="0" indent="0" algn="ctr"/>
          <a:r>
            <a:rPr lang="da-DK" altLang="zh-CN" sz="1200" b="1" smtClean="0">
              <a:solidFill>
                <a:schemeClr val="bg1"/>
              </a:solidFill>
              <a:latin typeface="+mj-lt"/>
              <a:ea typeface="+mn-ea"/>
              <a:cs typeface="+mn-cs"/>
            </a:rPr>
            <a:t>NOURRITURE ET BOISSONS</a:t>
          </a:r>
          <a:endParaRPr lang="en-US" sz="1200" b="1">
            <a:solidFill>
              <a:schemeClr val="bg1"/>
            </a:solidFill>
            <a:latin typeface="+mj-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24</xdr:col>
      <xdr:colOff>104775</xdr:colOff>
      <xdr:row>0</xdr:row>
      <xdr:rowOff>276224</xdr:rowOff>
    </xdr:from>
    <xdr:to>
      <xdr:col>34</xdr:col>
      <xdr:colOff>0</xdr:colOff>
      <xdr:row>0</xdr:row>
      <xdr:rowOff>676275</xdr:rowOff>
    </xdr:to>
    <xdr:sp macro="" textlink="">
      <xdr:nvSpPr>
        <xdr:cNvPr id="6" name="Conseil" descr="Imprimez cette feuille et utilisez-la pour dessiner votre plan de table." title="Conseil"/>
        <xdr:cNvSpPr txBox="1"/>
      </xdr:nvSpPr>
      <xdr:spPr>
        <a:xfrm>
          <a:off x="4676775" y="276224"/>
          <a:ext cx="180022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r" defTabSz="914400" rtl="0" eaLnBrk="1" fontAlgn="auto" latinLnBrk="0" hangingPunct="1">
            <a:lnSpc>
              <a:spcPct val="100000"/>
            </a:lnSpc>
            <a:spcBef>
              <a:spcPts val="0"/>
            </a:spcBef>
            <a:spcAft>
              <a:spcPts val="0"/>
            </a:spcAft>
            <a:buClrTx/>
            <a:buSzTx/>
            <a:buFontTx/>
            <a:buNone/>
            <a:tabLst/>
            <a:defRPr/>
          </a:pPr>
          <a:r>
            <a:rPr lang="da-DK" altLang="zh-CN" sz="1000" smtClean="0">
              <a:solidFill>
                <a:schemeClr val="dk1"/>
              </a:solidFill>
              <a:effectLst/>
              <a:latin typeface="+mn-lt"/>
              <a:ea typeface="+mn-ea"/>
              <a:cs typeface="+mn-cs"/>
            </a:rPr>
            <a:t>Imprimez cette feuille et utilisez-la pour dessiner votre plan de table.</a:t>
          </a:r>
          <a:endParaRPr lang="zh-CN" altLang="da-DK" sz="1000" smtClean="0">
            <a:solidFill>
              <a:schemeClr val="dk1"/>
            </a:solidFill>
            <a:effectLst/>
            <a:latin typeface="+mn-lt"/>
            <a:ea typeface="+mn-ea"/>
            <a:cs typeface="+mn-cs"/>
          </a:endParaRPr>
        </a:p>
        <a:p>
          <a:pPr algn="r"/>
          <a:endParaRPr lang="en-US" sz="1000"/>
        </a:p>
      </xdr:txBody>
    </xdr:sp>
    <xdr:clientData fPrintsWithSheet="0"/>
  </xdr:twoCellAnchor>
</xdr:wsDr>
</file>

<file path=xl/tables/table1.xml><?xml version="1.0" encoding="utf-8"?>
<table xmlns="http://schemas.openxmlformats.org/spreadsheetml/2006/main" id="10" name="AperçuBudget" displayName="AperçuBudget" ref="D16:H21" totalsRowCount="1" headerRowDxfId="77">
  <tableColumns count="5">
    <tableColumn id="1" name="ÉLÉMENT" totalsRowLabel="Total" dataDxfId="76" totalsRowDxfId="75"/>
    <tableColumn id="5" name="NB" totalsRowFunction="sum" dataDxfId="74" totalsRowDxfId="73"/>
    <tableColumn id="2" name="MONTANT DU BUDGET" totalsRowFunction="sum" dataDxfId="72" totalsRowDxfId="71"/>
    <tableColumn id="3" name="COÛT TOTAL" totalsRowFunction="sum" dataDxfId="70" totalsRowDxfId="69"/>
    <tableColumn id="4" name="DIFFÉRENCE" totalsRowFunction="custom" dataDxfId="68" totalsRowDxfId="67">
      <calculatedColumnFormula>AperçuBudget[[#This Row],[MONTANT DU BUDGET]]-AperçuBudget[[#This Row],[COÛT TOTAL]]</calculatedColumnFormula>
      <totalsRowFormula>AperçuBudget[[#Totals],[MONTANT DU BUDGET]]-AperçuBudget[[#Totals],[COÛT TOTAL]]</totalsRowFormula>
    </tableColumn>
  </tableColumns>
  <tableStyleInfo name="Party Planner 2" showFirstColumn="0" showLastColumn="0" showRowStripes="1" showColumnStripes="0"/>
  <extLst>
    <ext xmlns:x14="http://schemas.microsoft.com/office/spreadsheetml/2009/9/main" uri="{504A1905-F514-4f6f-8877-14C23A59335A}">
      <x14:table altText="Résumé du budget" altTextSummary="Nombre d’éléments de budget, montant du budget, coût total et différence de budget"/>
    </ext>
  </extLst>
</table>
</file>

<file path=xl/tables/table2.xml><?xml version="1.0" encoding="utf-8"?>
<table xmlns="http://schemas.openxmlformats.org/spreadsheetml/2006/main" id="11" name="SynthèsePrésents" displayName="SynthèsePrésents" ref="D8:H11" totalsRowCount="1" headerRowDxfId="66">
  <tableColumns count="5">
    <tableColumn id="1" name="Invités confirmés" totalsRowLabel="Total" dataDxfId="65" totalsRowDxfId="64"/>
    <tableColumn id="2" name="Total confirmations" totalsRowFunction="sum" dataDxfId="63" totalsRowDxfId="62"/>
    <tableColumn id="4" name="Produits alimentaires" totalsRowFunction="custom" dataDxfId="61" totalsRowDxfId="60">
      <totalsRowFormula>"Moy.     "&amp;TEXT(SUBTOTAL(101,SynthèsePrésents[Produits alimentaires]),"#,## €")</totalsRowFormula>
    </tableColumn>
    <tableColumn id="3" name="Autre" totalsRowFunction="custom" dataDxfId="59" totalsRowDxfId="58">
      <calculatedColumnFormula>CoûtEssentielParInvité</calculatedColumnFormula>
      <totalsRowFormula>"Moy.     "&amp;TEXT(SUBTOTAL(101,SynthèsePrésents[Autre]),"#,## €")</totalsRowFormula>
    </tableColumn>
    <tableColumn id="5" name="Total" totalsRowFunction="sum" dataDxfId="57" totalsRowDxfId="56"/>
  </tableColumns>
  <tableStyleInfo name="Party Planner" showFirstColumn="0" showLastColumn="0" showRowStripes="1" showColumnStripes="0"/>
  <extLst>
    <ext xmlns:x14="http://schemas.microsoft.com/office/spreadsheetml/2009/9/main" uri="{504A1905-F514-4f6f-8877-14C23A59335A}">
      <x14:table altText="Résumé des invités" altTextSummary="Liste de réponses, de coûts par invité et montant du budget."/>
    </ext>
  </extLst>
</table>
</file>

<file path=xl/tables/table3.xml><?xml version="1.0" encoding="utf-8"?>
<table xmlns="http://schemas.openxmlformats.org/spreadsheetml/2006/main" id="1" name="TableauInvités" displayName="TableauInvités" ref="B7:L22" totalsRowShown="0">
  <autoFilter ref="B7:L22"/>
  <tableColumns count="11">
    <tableColumn id="1" name="NOM" dataDxfId="55"/>
    <tableColumn id="2" name="ADRESSE" dataDxfId="54"/>
    <tableColumn id="3" name="VILLE" dataDxfId="53"/>
    <tableColumn id="4" name="PAYS" dataDxfId="52"/>
    <tableColumn id="5" name="CODE POSTAL" dataDxfId="51"/>
    <tableColumn id="6" name="TÉLÉPHONE" dataDxfId="50"/>
    <tableColumn id="11" name="ADRESSE DE MESSAGERIE" dataDxfId="49"/>
    <tableColumn id="7" name="PRÉSENT ?" dataDxfId="48"/>
    <tableColumn id="8" name="ENFANTS" dataDxfId="47"/>
    <tableColumn id="9" name="ADULTES" dataDxfId="46"/>
    <tableColumn id="10" name="TOTAL" dataDxfId="45">
      <calculatedColumnFormula>SUM(TableauInvités[[#This Row],[ENFANTS]:[ADULTES]])</calculatedColumnFormula>
    </tableColumn>
  </tableColumns>
  <tableStyleInfo name="Party Planner 2" showFirstColumn="0" showLastColumn="0" showRowStripes="1" showColumnStripes="1"/>
  <extLst>
    <ext xmlns:x14="http://schemas.microsoft.com/office/spreadsheetml/2009/9/main" uri="{504A1905-F514-4f6f-8877-14C23A59335A}">
      <x14:table altText="Invités" altTextSummary="Liste des noms des invités et des informations telles que adresse, adresse de messagerie, participation (oui/non), nombre d’enfants et d’adultes participants et calcul de la participation totale."/>
    </ext>
  </extLst>
</table>
</file>

<file path=xl/tables/table4.xml><?xml version="1.0" encoding="utf-8"?>
<table xmlns="http://schemas.openxmlformats.org/spreadsheetml/2006/main" id="2" name="TableauNourriture" displayName="TableauNourriture" ref="B6:J25" totalsRowCount="1">
  <tableColumns count="9">
    <tableColumn id="1" name="ÉLÉMENT NOURRITURE OU BOISSON" totalsRowLabel="Total" dataDxfId="44" totalsRowDxfId="43"/>
    <tableColumn id="6" name="COÛT TOTAL" totalsRowFunction="sum" dataDxfId="42" totalsRowDxfId="41"/>
    <tableColumn id="2" name="PORTION PAR ENFANT" totalsRowFunction="sum" dataDxfId="40" totalsRowDxfId="39"/>
    <tableColumn id="3" name="PORTION PAR ADULTE" totalsRowFunction="sum" dataDxfId="38" totalsRowDxfId="37"/>
    <tableColumn id="4" name="TOTAL PORTIONS" totalsRowFunction="sum" dataDxfId="36" totalsRowDxfId="35">
      <calculatedColumnFormula>(TableauNourriture[[#This Row],[PORTION PAR ENFANT]]*TotalEnfants)+(TableauNourriture[[#This Row],[PORTION PAR ADULTE]]*TotalAdultes)</calculatedColumnFormula>
    </tableColumn>
    <tableColumn id="7" name="COÛT PAR PORTION" totalsRowFunction="sum" dataDxfId="34" totalsRowDxfId="33">
      <calculatedColumnFormula>IFERROR(TableauNourriture[[#This Row],[COÛT TOTAL]]/TableauNourriture[[#This Row],[TOTAL PORTIONS]],"")</calculatedColumnFormula>
    </tableColumn>
    <tableColumn id="10" name="COÛT PAR ENFANT" totalsRowFunction="sum" dataDxfId="32" totalsRowDxfId="31">
      <calculatedColumnFormula>IFERROR(TableauNourriture[[#This Row],[COÛT PAR PORTION]]*TableauNourriture[[#This Row],[PORTION PAR ENFANT]],"")</calculatedColumnFormula>
    </tableColumn>
    <tableColumn id="9" name="COÛT PAR ADULTE" totalsRowFunction="sum" dataDxfId="30" totalsRowDxfId="29">
      <calculatedColumnFormula>IFERROR(TableauNourriture[[#This Row],[COÛT PAR PORTION]]*TableauNourriture[[#This Row],[PORTION PAR ADULTE]],"")</calculatedColumnFormula>
    </tableColumn>
    <tableColumn id="5" name="REMARQUES" dataDxfId="28" totalsRowDxfId="27"/>
  </tableColumns>
  <tableStyleInfo name="Party Planner 2" showFirstColumn="0" showLastColumn="0" showRowStripes="1" showColumnStripes="1"/>
  <extLst>
    <ext xmlns:x14="http://schemas.microsoft.com/office/spreadsheetml/2009/9/main" uri="{504A1905-F514-4f6f-8877-14C23A59335A}">
      <x14:table altText="Produits alimentaires et boissons" altTextSummary="Liste des produits alimentaires et des boissons avec le coût total, les portions enfant et adulte et les totaux calculés des portions, du coût par portion, des coûts par enfant et par adulte, ainsi qu’un emplacement pour les remarques."/>
    </ext>
  </extLst>
</table>
</file>

<file path=xl/tables/table5.xml><?xml version="1.0" encoding="utf-8"?>
<table xmlns="http://schemas.openxmlformats.org/spreadsheetml/2006/main" id="6" name="BudgetTableau2" displayName="BudgetTableau2" ref="B17:E22" totalsRowCount="1" headerRowDxfId="26">
  <autoFilter ref="B17:E21"/>
  <tableColumns count="4">
    <tableColumn id="1" name="Décorations" totalsRowLabel="Total" dataDxfId="25" totalsRowDxfId="24"/>
    <tableColumn id="3" name="Prix" totalsRowFunction="sum" dataDxfId="23" totalsRowDxfId="22"/>
    <tableColumn id="5" name="Acheté" dataDxfId="21" totalsRowDxfId="20"/>
    <tableColumn id="6" name="Notes" dataDxfId="19" totalsRowDxfId="18"/>
  </tableColumns>
  <tableStyleInfo name="Party Planner 2" showFirstColumn="0" showLastColumn="0" showRowStripes="1" showColumnStripes="0"/>
</table>
</file>

<file path=xl/tables/table6.xml><?xml version="1.0" encoding="utf-8"?>
<table xmlns="http://schemas.openxmlformats.org/spreadsheetml/2006/main" id="7" name="BudgetTableau1" displayName="BudgetTableau1" ref="B6:E14" totalsRowCount="1" headerRowDxfId="17">
  <autoFilter ref="B6:E13"/>
  <tableColumns count="4">
    <tableColumn id="1" name="Matériel et accessoires" totalsRowLabel="Total" dataDxfId="16" totalsRowDxfId="15"/>
    <tableColumn id="3" name="Prix" totalsRowFunction="sum" dataDxfId="14" totalsRowDxfId="13"/>
    <tableColumn id="5" name="Acheté" dataDxfId="12" totalsRowDxfId="11"/>
    <tableColumn id="6" name="Notes" dataDxfId="10" totalsRowDxfId="9"/>
  </tableColumns>
  <tableStyleInfo name="Party Planner 2" showFirstColumn="0" showLastColumn="0" showRowStripes="1" showColumnStripes="1"/>
  <extLst>
    <ext xmlns:x14="http://schemas.microsoft.com/office/spreadsheetml/2009/9/main" uri="{504A1905-F514-4f6f-8877-14C23A59335A}">
      <x14:table altText="Autres indispensables" altTextSummary="Liste d’autres éléments tels que le matériel et les fournitures, le coût, l’achat (oui/non) et les remarques."/>
    </ext>
  </extLst>
</table>
</file>

<file path=xl/tables/table7.xml><?xml version="1.0" encoding="utf-8"?>
<table xmlns="http://schemas.openxmlformats.org/spreadsheetml/2006/main" id="8" name="BudgetTableau3" displayName="BudgetTableau3" ref="B25:E30" totalsRowCount="1" headerRowDxfId="8">
  <autoFilter ref="B25:E29"/>
  <tableColumns count="4">
    <tableColumn id="1" name="Autre" totalsRowLabel="Total" dataDxfId="7" totalsRowDxfId="6"/>
    <tableColumn id="2" name="Prix" totalsRowFunction="sum" dataDxfId="5" totalsRowDxfId="4"/>
    <tableColumn id="3" name="Acheté" dataDxfId="3" totalsRowDxfId="2"/>
    <tableColumn id="4" name="Notes" dataDxfId="1" totalsRowDxfId="0"/>
  </tableColumns>
  <tableStyleInfo name="Party Planner 2" showFirstColumn="0" showLastColumn="0" showRowStripes="1" showColumnStripes="0"/>
</table>
</file>

<file path=xl/theme/theme1.xml><?xml version="1.0" encoding="utf-8"?>
<a:theme xmlns:a="http://schemas.openxmlformats.org/drawingml/2006/main" name="(71)PartyPlannerTheme">
  <a:themeElements>
    <a:clrScheme name="Custom 7">
      <a:dk1>
        <a:sysClr val="windowText" lastClr="000000"/>
      </a:dk1>
      <a:lt1>
        <a:sysClr val="window" lastClr="FFFFFF"/>
      </a:lt1>
      <a:dk2>
        <a:srgbClr val="3F3F3F"/>
      </a:dk2>
      <a:lt2>
        <a:srgbClr val="E7E6E6"/>
      </a:lt2>
      <a:accent1>
        <a:srgbClr val="7DB3BE"/>
      </a:accent1>
      <a:accent2>
        <a:srgbClr val="E8581D"/>
      </a:accent2>
      <a:accent3>
        <a:srgbClr val="C3CE00"/>
      </a:accent3>
      <a:accent4>
        <a:srgbClr val="007F7B"/>
      </a:accent4>
      <a:accent5>
        <a:srgbClr val="524E88"/>
      </a:accent5>
      <a:accent6>
        <a:srgbClr val="BEB675"/>
      </a:accent6>
      <a:hlink>
        <a:srgbClr val="0563C1"/>
      </a:hlink>
      <a:folHlink>
        <a:srgbClr val="954F72"/>
      </a:folHlink>
    </a:clrScheme>
    <a:fontScheme name="Party Planner">
      <a:majorFont>
        <a:latin typeface="Garamond"/>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71)PartyPlannerTheme" id="{B5AD53F2-01B2-4AE1-A16D-16272093A9A8}" vid="{9E86D3EB-4C46-474C-B5AA-EC81FD0012F9}"/>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autoPageBreaks="0" fitToPage="1"/>
  </sheetPr>
  <dimension ref="A1:I23"/>
  <sheetViews>
    <sheetView showGridLines="0" tabSelected="1" workbookViewId="0"/>
  </sheetViews>
  <sheetFormatPr baseColWidth="10" defaultColWidth="9" defaultRowHeight="15.75" x14ac:dyDescent="0.25"/>
  <cols>
    <col min="1" max="1" width="3.75" customWidth="1"/>
    <col min="2" max="2" width="26.375" customWidth="1"/>
    <col min="3" max="3" width="17.875" customWidth="1"/>
    <col min="4" max="4" width="23.625" customWidth="1"/>
    <col min="5" max="5" width="18" bestFit="1" customWidth="1"/>
    <col min="6" max="6" width="24.25" bestFit="1" customWidth="1"/>
    <col min="7" max="7" width="18.25" customWidth="1"/>
    <col min="8" max="8" width="22.25" bestFit="1" customWidth="1"/>
    <col min="9" max="9" width="3.75" customWidth="1"/>
    <col min="10" max="10" width="0.75" customWidth="1"/>
  </cols>
  <sheetData>
    <row r="1" spans="1:9" ht="33" customHeight="1" x14ac:dyDescent="0.25"/>
    <row r="2" spans="1:9" ht="6" customHeight="1" x14ac:dyDescent="0.25">
      <c r="A2" s="57"/>
      <c r="B2" s="57"/>
      <c r="C2" s="57"/>
      <c r="D2" s="57"/>
      <c r="E2" s="57"/>
      <c r="F2" s="57"/>
      <c r="G2" s="57"/>
      <c r="H2" s="57"/>
      <c r="I2" s="57"/>
    </row>
    <row r="3" spans="1:9" ht="53.25" customHeight="1" x14ac:dyDescent="0.25">
      <c r="A3" s="53"/>
      <c r="B3" s="55" t="s">
        <v>179</v>
      </c>
      <c r="C3" s="53"/>
      <c r="D3" s="54"/>
      <c r="E3" s="53"/>
      <c r="F3" s="53"/>
      <c r="G3" s="53"/>
      <c r="H3" s="53"/>
      <c r="I3" s="53"/>
    </row>
    <row r="4" spans="1:9" ht="14.25" customHeight="1" x14ac:dyDescent="0.25">
      <c r="A4" s="57"/>
      <c r="B4" s="58"/>
      <c r="C4" s="57"/>
      <c r="D4" s="59"/>
      <c r="E4" s="57"/>
      <c r="F4" s="57"/>
      <c r="G4" s="57"/>
      <c r="H4" s="57"/>
      <c r="I4" s="57"/>
    </row>
    <row r="5" spans="1:9" ht="32.25" customHeight="1" x14ac:dyDescent="0.25"/>
    <row r="6" spans="1:9" s="13" customFormat="1" ht="21.75" customHeight="1" x14ac:dyDescent="0.25">
      <c r="B6" s="12" t="s">
        <v>180</v>
      </c>
      <c r="D6" s="12" t="s">
        <v>184</v>
      </c>
      <c r="H6" s="70" t="str">
        <f>"RSVP EN ATTENTE : "&amp;RSVPenAttente</f>
        <v>RSVP EN ATTENTE : 2</v>
      </c>
    </row>
    <row r="7" spans="1:9" ht="21.75" customHeight="1" x14ac:dyDescent="0.35">
      <c r="B7" s="60" t="s">
        <v>161</v>
      </c>
      <c r="D7" s="87" t="s">
        <v>192</v>
      </c>
      <c r="E7" s="88"/>
      <c r="F7" s="89" t="s">
        <v>193</v>
      </c>
      <c r="G7" s="88"/>
      <c r="H7" s="61" t="s">
        <v>188</v>
      </c>
    </row>
    <row r="8" spans="1:9" s="13" customFormat="1" ht="21.75" customHeight="1" x14ac:dyDescent="0.2">
      <c r="B8" s="14"/>
      <c r="D8" s="22" t="s">
        <v>191</v>
      </c>
      <c r="E8" s="21" t="s">
        <v>155</v>
      </c>
      <c r="F8" s="64" t="s">
        <v>162</v>
      </c>
      <c r="G8" s="65" t="s">
        <v>15</v>
      </c>
      <c r="H8" s="27" t="s">
        <v>2</v>
      </c>
    </row>
    <row r="9" spans="1:9" ht="21.75" customHeight="1" x14ac:dyDescent="0.25">
      <c r="A9" s="1"/>
      <c r="B9" s="12" t="s">
        <v>181</v>
      </c>
      <c r="D9" s="26" t="s">
        <v>1</v>
      </c>
      <c r="E9" s="49">
        <f>SUMIF(TableauInvités[PRÉSENT ?],"=Oui",TableauInvités[ADULTES])</f>
        <v>26</v>
      </c>
      <c r="F9" s="77">
        <f>TableauNourriture[[#Totals],[COÛT PAR ADULTE]]</f>
        <v>12.690089084110037</v>
      </c>
      <c r="G9" s="78">
        <f>CoûtEssentielParInvité</f>
        <v>18.695652173913043</v>
      </c>
      <c r="H9" s="79">
        <f>(SynthèsePrésents[[#This Row],[Produits alimentaires]]+SynthèsePrésents[[#This Row],[Autre]])*TotalAdultes</f>
        <v>816.02927270860016</v>
      </c>
    </row>
    <row r="10" spans="1:9" s="15" customFormat="1" ht="21.75" customHeight="1" x14ac:dyDescent="0.35">
      <c r="B10" s="90">
        <v>40708</v>
      </c>
      <c r="C10" s="90"/>
      <c r="D10" s="26" t="s">
        <v>0</v>
      </c>
      <c r="E10" s="49">
        <f>SUMIF(TableauInvités[PRÉSENT ?],"=Oui",TableauInvités[ENFANTS])</f>
        <v>20</v>
      </c>
      <c r="F10" s="77">
        <f>TableauNourriture[[#Totals],[COÛT PAR ENFANT]]</f>
        <v>7.2528841906569532</v>
      </c>
      <c r="G10" s="78">
        <f>CoûtEssentielParInvité</f>
        <v>18.695652173913043</v>
      </c>
      <c r="H10" s="79">
        <f>(SynthèsePrésents[[#This Row],[Produits alimentaires]]+SynthèsePrésents[[#This Row],[Autre]])*TotalEnfants</f>
        <v>518.97072729139995</v>
      </c>
    </row>
    <row r="11" spans="1:9" ht="21.75" customHeight="1" x14ac:dyDescent="0.25">
      <c r="D11" s="26" t="s">
        <v>2</v>
      </c>
      <c r="E11" s="49">
        <f>SUBTOTAL(109,SynthèsePrésents[Total confirmations])</f>
        <v>46</v>
      </c>
      <c r="F11" s="62" t="str">
        <f>"Moy.     "&amp;TEXT(SUBTOTAL(101,SynthèsePrésents[Produits alimentaires]),"#,## €")</f>
        <v>Moy.     9,97 €</v>
      </c>
      <c r="G11" s="63" t="str">
        <f>"Moy.     "&amp;TEXT(SUBTOTAL(101,SynthèsePrésents[Autre]),"#,## €")</f>
        <v>Moy.     18,7 €</v>
      </c>
      <c r="H11" s="79">
        <f>SUBTOTAL(109,SynthèsePrésents[Total])</f>
        <v>1335</v>
      </c>
    </row>
    <row r="12" spans="1:9" ht="21.75" customHeight="1" x14ac:dyDescent="0.25">
      <c r="B12" s="12" t="s">
        <v>182</v>
      </c>
    </row>
    <row r="13" spans="1:9" s="13" customFormat="1" ht="21.75" customHeight="1" x14ac:dyDescent="0.35">
      <c r="A13" s="15"/>
      <c r="B13" s="60" t="s">
        <v>160</v>
      </c>
      <c r="D13" s="16"/>
      <c r="E13" s="17"/>
      <c r="F13" s="18"/>
      <c r="G13" s="18"/>
      <c r="H13" s="19"/>
    </row>
    <row r="14" spans="1:9" ht="21.75" customHeight="1" x14ac:dyDescent="0.25"/>
    <row r="15" spans="1:9" ht="21.75" customHeight="1" x14ac:dyDescent="0.25">
      <c r="B15" s="12" t="s">
        <v>183</v>
      </c>
      <c r="D15" s="12" t="s">
        <v>185</v>
      </c>
    </row>
    <row r="16" spans="1:9" ht="21.75" customHeight="1" x14ac:dyDescent="0.35">
      <c r="B16" s="60" t="s">
        <v>177</v>
      </c>
      <c r="D16" s="25" t="s">
        <v>186</v>
      </c>
      <c r="E16" s="50" t="s">
        <v>187</v>
      </c>
      <c r="F16" s="51" t="s">
        <v>188</v>
      </c>
      <c r="G16" s="51" t="s">
        <v>189</v>
      </c>
      <c r="H16" s="24" t="s">
        <v>190</v>
      </c>
    </row>
    <row r="17" spans="4:8" ht="21.75" customHeight="1" x14ac:dyDescent="0.25">
      <c r="D17" s="25" t="s">
        <v>157</v>
      </c>
      <c r="E17" s="52">
        <f>COUNTA(TableauNourriture[ÉLÉMENT NOURRITURE OU BOISSON])</f>
        <v>18</v>
      </c>
      <c r="F17" s="80">
        <v>500</v>
      </c>
      <c r="G17" s="80">
        <f>TableauNourriture[[#Totals],[COÛT TOTAL]]</f>
        <v>475</v>
      </c>
      <c r="H17" s="81">
        <f>AperçuBudget[[#This Row],[MONTANT DU BUDGET]]-AperçuBudget[[#This Row],[COÛT TOTAL]]</f>
        <v>25</v>
      </c>
    </row>
    <row r="18" spans="4:8" ht="21.75" customHeight="1" x14ac:dyDescent="0.25">
      <c r="D18" s="25" t="str">
        <f>En_têteTableau1</f>
        <v>Matériel et accessoires</v>
      </c>
      <c r="E18" s="52">
        <f>COUNTA(BudgetTableau1[Matériel et accessoires])</f>
        <v>7</v>
      </c>
      <c r="F18" s="80">
        <v>400</v>
      </c>
      <c r="G18" s="80">
        <f>BudgetTableau1[[#Totals],[Prix]]</f>
        <v>400</v>
      </c>
      <c r="H18" s="81">
        <f>AperçuBudget[[#This Row],[MONTANT DU BUDGET]]-AperçuBudget[[#This Row],[COÛT TOTAL]]</f>
        <v>0</v>
      </c>
    </row>
    <row r="19" spans="4:8" ht="21.75" customHeight="1" x14ac:dyDescent="0.25">
      <c r="D19" s="25" t="str">
        <f>En_têteTableau2</f>
        <v>Décorations</v>
      </c>
      <c r="E19" s="52">
        <f>COUNTA(BudgetTableau2[Décorations])</f>
        <v>4</v>
      </c>
      <c r="F19" s="80">
        <v>150</v>
      </c>
      <c r="G19" s="80">
        <f>BudgetTableau2[[#Totals],[Prix]]</f>
        <v>175</v>
      </c>
      <c r="H19" s="82">
        <f>AperçuBudget[[#This Row],[MONTANT DU BUDGET]]-AperçuBudget[[#This Row],[COÛT TOTAL]]</f>
        <v>-25</v>
      </c>
    </row>
    <row r="20" spans="4:8" ht="21.75" customHeight="1" x14ac:dyDescent="0.25">
      <c r="D20" s="25" t="str">
        <f>En_têteTableau3</f>
        <v>Autre</v>
      </c>
      <c r="E20" s="52">
        <f>COUNTA(BudgetTableau3[Autre])</f>
        <v>4</v>
      </c>
      <c r="F20" s="80">
        <v>300</v>
      </c>
      <c r="G20" s="80">
        <f>BudgetTableau3[[#Totals],[Prix]]</f>
        <v>285</v>
      </c>
      <c r="H20" s="81">
        <f>AperçuBudget[[#This Row],[MONTANT DU BUDGET]]-AperçuBudget[[#This Row],[COÛT TOTAL]]</f>
        <v>15</v>
      </c>
    </row>
    <row r="21" spans="4:8" ht="21.75" customHeight="1" x14ac:dyDescent="0.25">
      <c r="D21" s="25" t="s">
        <v>2</v>
      </c>
      <c r="E21" s="52">
        <f>SUBTOTAL(109,AperçuBudget[NB])</f>
        <v>33</v>
      </c>
      <c r="F21" s="80">
        <f>SUBTOTAL(109,AperçuBudget[MONTANT DU BUDGET])</f>
        <v>1350</v>
      </c>
      <c r="G21" s="80">
        <f>SUBTOTAL(109,AperçuBudget[COÛT TOTAL])</f>
        <v>1335</v>
      </c>
      <c r="H21" s="81">
        <f>AperçuBudget[[#Totals],[MONTANT DU BUDGET]]-AperçuBudget[[#Totals],[COÛT TOTAL]]</f>
        <v>15</v>
      </c>
    </row>
    <row r="22" spans="4:8" ht="18" customHeight="1" x14ac:dyDescent="0.25"/>
    <row r="23" spans="4:8" ht="18" customHeight="1" x14ac:dyDescent="0.25"/>
  </sheetData>
  <mergeCells count="3">
    <mergeCell ref="D7:E7"/>
    <mergeCell ref="F7:G7"/>
    <mergeCell ref="B10:C10"/>
  </mergeCells>
  <conditionalFormatting sqref="G17:G20">
    <cfRule type="dataBar" priority="10">
      <dataBar>
        <cfvo type="min"/>
        <cfvo type="max"/>
        <color theme="0" tint="-0.14999847407452621"/>
      </dataBar>
      <extLst>
        <ext xmlns:x14="http://schemas.microsoft.com/office/spreadsheetml/2009/9/main" uri="{B025F937-C7B1-47D3-B67F-A62EFF666E3E}">
          <x14:id>{6EE943D5-1597-45BE-B780-1C9F0AB33107}</x14:id>
        </ext>
      </extLst>
    </cfRule>
  </conditionalFormatting>
  <conditionalFormatting sqref="H6">
    <cfRule type="expression" dxfId="78" priority="2">
      <formula>RSVPenAttente&gt;0</formula>
    </cfRule>
  </conditionalFormatting>
  <printOptions horizontalCentered="1"/>
  <pageMargins left="0.25" right="0.25" top="0.75" bottom="0.75" header="0.3" footer="0.3"/>
  <pageSetup scale="59" fitToHeight="0"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6EE943D5-1597-45BE-B780-1C9F0AB33107}">
            <x14:dataBar minLength="0" maxLength="100" gradient="0">
              <x14:cfvo type="autoMin"/>
              <x14:cfvo type="autoMax"/>
              <x14:negativeFillColor rgb="FFFF0000"/>
              <x14:axisColor auto="1"/>
            </x14:dataBar>
          </x14:cfRule>
          <xm:sqref>G17:G20</xm:sqref>
        </x14:conditionalFormatting>
        <x14:conditionalFormatting xmlns:xm="http://schemas.microsoft.com/office/excel/2006/main">
          <x14:cfRule type="iconSet" priority="9" id="{B163CBFA-223E-4B1D-B44B-EC7E270C65BD}">
            <x14:iconSet iconSet="3Triangles" custom="1">
              <x14:cfvo type="percent">
                <xm:f>0</xm:f>
              </x14:cfvo>
              <x14:cfvo type="num">
                <xm:f>0</xm:f>
              </x14:cfvo>
              <x14:cfvo type="num">
                <xm:f>25</xm:f>
              </x14:cfvo>
              <x14:cfIcon iconSet="3ArrowsGray" iconId="0"/>
              <x14:cfIcon iconSet="NoIcons" iconId="0"/>
              <x14:cfIcon iconSet="3ArrowsGray" iconId="2"/>
            </x14:iconSet>
          </x14:cfRule>
          <xm:sqref>H17:H20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A1:M22"/>
  <sheetViews>
    <sheetView showGridLines="0" zoomScaleNormal="100" workbookViewId="0"/>
  </sheetViews>
  <sheetFormatPr baseColWidth="10" defaultColWidth="9" defaultRowHeight="18" customHeight="1" x14ac:dyDescent="0.25"/>
  <cols>
    <col min="1" max="1" width="3.75" customWidth="1"/>
    <col min="2" max="2" width="13.125" customWidth="1"/>
    <col min="3" max="3" width="15.375" customWidth="1"/>
    <col min="4" max="4" width="13.125" customWidth="1"/>
    <col min="5" max="5" width="15.75" customWidth="1"/>
    <col min="6" max="6" width="16.125" bestFit="1" customWidth="1"/>
    <col min="7" max="7" width="14.375" bestFit="1" customWidth="1"/>
    <col min="8" max="8" width="26.375" bestFit="1" customWidth="1"/>
    <col min="9" max="9" width="15.625" customWidth="1"/>
    <col min="10" max="10" width="13.125" customWidth="1"/>
    <col min="11" max="11" width="12.5" bestFit="1" customWidth="1"/>
    <col min="12" max="12" width="13.25" customWidth="1"/>
    <col min="13" max="13" width="3.75" customWidth="1"/>
    <col min="14" max="14" width="0.75" customWidth="1"/>
  </cols>
  <sheetData>
    <row r="1" spans="1:13" ht="33" customHeight="1" x14ac:dyDescent="0.25"/>
    <row r="2" spans="1:13" ht="6" customHeight="1" x14ac:dyDescent="0.25">
      <c r="A2" s="57"/>
      <c r="B2" s="57"/>
      <c r="C2" s="57"/>
      <c r="D2" s="57"/>
      <c r="E2" s="57"/>
      <c r="F2" s="57"/>
      <c r="G2" s="57"/>
      <c r="H2" s="57"/>
      <c r="I2" s="57"/>
      <c r="J2" s="57"/>
      <c r="K2" s="57"/>
      <c r="L2" s="57"/>
      <c r="M2" s="57"/>
    </row>
    <row r="3" spans="1:13" ht="53.25" customHeight="1" x14ac:dyDescent="0.25">
      <c r="A3" s="53"/>
      <c r="B3" s="56" t="s">
        <v>194</v>
      </c>
      <c r="C3" s="53"/>
      <c r="D3" s="54"/>
      <c r="E3" s="53"/>
      <c r="F3" s="53"/>
      <c r="G3" s="53"/>
      <c r="H3" s="53"/>
      <c r="I3" s="53"/>
      <c r="J3" s="53"/>
      <c r="K3" s="53"/>
      <c r="L3" s="53"/>
      <c r="M3" s="53"/>
    </row>
    <row r="4" spans="1:13" s="28" customFormat="1" ht="14.25" customHeight="1" x14ac:dyDescent="0.25">
      <c r="A4" s="67"/>
      <c r="B4" s="68"/>
      <c r="C4" s="67"/>
      <c r="D4" s="69"/>
      <c r="E4" s="67"/>
      <c r="F4" s="67"/>
      <c r="G4" s="67"/>
      <c r="H4" s="67"/>
      <c r="I4" s="67"/>
      <c r="J4" s="67"/>
      <c r="K4" s="67"/>
      <c r="L4" s="67"/>
      <c r="M4" s="67"/>
    </row>
    <row r="5" spans="1:13" ht="21" customHeight="1" x14ac:dyDescent="0.25"/>
    <row r="6" spans="1:13" ht="12" customHeight="1" x14ac:dyDescent="0.25"/>
    <row r="7" spans="1:13" ht="18" customHeight="1" x14ac:dyDescent="0.25">
      <c r="B7" s="26" t="s">
        <v>197</v>
      </c>
      <c r="C7" s="26" t="s">
        <v>198</v>
      </c>
      <c r="D7" s="26" t="s">
        <v>199</v>
      </c>
      <c r="E7" s="26" t="s">
        <v>200</v>
      </c>
      <c r="F7" s="26" t="s">
        <v>201</v>
      </c>
      <c r="G7" s="26" t="s">
        <v>202</v>
      </c>
      <c r="H7" s="26" t="s">
        <v>203</v>
      </c>
      <c r="I7" s="23" t="s">
        <v>204</v>
      </c>
      <c r="J7" s="23" t="s">
        <v>205</v>
      </c>
      <c r="K7" s="23" t="s">
        <v>206</v>
      </c>
      <c r="L7" s="23" t="s">
        <v>207</v>
      </c>
    </row>
    <row r="8" spans="1:13" s="28" customFormat="1" ht="18" customHeight="1" x14ac:dyDescent="0.25">
      <c r="B8" s="26" t="s">
        <v>36</v>
      </c>
      <c r="C8" s="26" t="s">
        <v>58</v>
      </c>
      <c r="D8" s="26" t="s">
        <v>73</v>
      </c>
      <c r="E8" s="26" t="s">
        <v>88</v>
      </c>
      <c r="F8" s="26" t="s">
        <v>104</v>
      </c>
      <c r="G8" s="48" t="s">
        <v>105</v>
      </c>
      <c r="H8" s="26" t="s">
        <v>103</v>
      </c>
      <c r="I8" s="23" t="s">
        <v>5</v>
      </c>
      <c r="J8" s="23">
        <v>2</v>
      </c>
      <c r="K8" s="23">
        <v>2</v>
      </c>
      <c r="L8" s="23">
        <f>SUM(TableauInvités[[#This Row],[ENFANTS]:[ADULTES]])</f>
        <v>4</v>
      </c>
    </row>
    <row r="9" spans="1:13" s="28" customFormat="1" ht="18" customHeight="1" x14ac:dyDescent="0.25">
      <c r="B9" s="26" t="s">
        <v>37</v>
      </c>
      <c r="C9" s="26" t="s">
        <v>59</v>
      </c>
      <c r="D9" s="26" t="s">
        <v>74</v>
      </c>
      <c r="E9" s="26" t="s">
        <v>89</v>
      </c>
      <c r="F9" s="26" t="s">
        <v>106</v>
      </c>
      <c r="G9" s="48" t="s">
        <v>134</v>
      </c>
      <c r="H9" s="26" t="s">
        <v>120</v>
      </c>
      <c r="I9" s="23" t="s">
        <v>4</v>
      </c>
      <c r="J9" s="23">
        <v>1</v>
      </c>
      <c r="K9" s="23">
        <v>1</v>
      </c>
      <c r="L9" s="23">
        <f>SUM(TableauInvités[[#This Row],[ENFANTS]:[ADULTES]])</f>
        <v>2</v>
      </c>
    </row>
    <row r="10" spans="1:13" s="28" customFormat="1" ht="18" customHeight="1" x14ac:dyDescent="0.25">
      <c r="B10" s="26" t="s">
        <v>38</v>
      </c>
      <c r="C10" s="26" t="s">
        <v>60</v>
      </c>
      <c r="D10" s="26" t="s">
        <v>75</v>
      </c>
      <c r="E10" s="26" t="s">
        <v>90</v>
      </c>
      <c r="F10" s="26" t="s">
        <v>107</v>
      </c>
      <c r="G10" s="48" t="s">
        <v>135</v>
      </c>
      <c r="H10" s="26" t="s">
        <v>121</v>
      </c>
      <c r="I10" s="23" t="s">
        <v>4</v>
      </c>
      <c r="J10" s="23">
        <v>3</v>
      </c>
      <c r="K10" s="23">
        <v>3</v>
      </c>
      <c r="L10" s="23">
        <f>SUM(TableauInvités[[#This Row],[ENFANTS]:[ADULTES]])</f>
        <v>6</v>
      </c>
    </row>
    <row r="11" spans="1:13" s="28" customFormat="1" ht="18" customHeight="1" x14ac:dyDescent="0.25">
      <c r="B11" s="26" t="s">
        <v>39</v>
      </c>
      <c r="C11" s="26" t="s">
        <v>61</v>
      </c>
      <c r="D11" s="26" t="s">
        <v>76</v>
      </c>
      <c r="E11" s="26" t="s">
        <v>91</v>
      </c>
      <c r="F11" s="26" t="s">
        <v>108</v>
      </c>
      <c r="G11" s="48" t="s">
        <v>136</v>
      </c>
      <c r="H11" s="26" t="s">
        <v>122</v>
      </c>
      <c r="I11" s="23"/>
      <c r="J11" s="23"/>
      <c r="K11" s="23">
        <v>2</v>
      </c>
      <c r="L11" s="31">
        <f>SUM(TableauInvités[[#This Row],[ENFANTS]:[ADULTES]])</f>
        <v>2</v>
      </c>
    </row>
    <row r="12" spans="1:13" s="28" customFormat="1" ht="18" customHeight="1" x14ac:dyDescent="0.25">
      <c r="B12" s="26" t="s">
        <v>40</v>
      </c>
      <c r="C12" s="26" t="s">
        <v>62</v>
      </c>
      <c r="D12" s="26" t="s">
        <v>77</v>
      </c>
      <c r="E12" s="26" t="s">
        <v>92</v>
      </c>
      <c r="F12" s="26" t="s">
        <v>109</v>
      </c>
      <c r="G12" s="48" t="s">
        <v>137</v>
      </c>
      <c r="H12" s="26" t="s">
        <v>123</v>
      </c>
      <c r="I12" s="23" t="s">
        <v>4</v>
      </c>
      <c r="J12" s="23">
        <v>4</v>
      </c>
      <c r="K12" s="23">
        <v>3</v>
      </c>
      <c r="L12" s="31">
        <f>SUM(TableauInvités[[#This Row],[ENFANTS]:[ADULTES]])</f>
        <v>7</v>
      </c>
    </row>
    <row r="13" spans="1:13" s="28" customFormat="1" ht="18" customHeight="1" x14ac:dyDescent="0.25">
      <c r="B13" s="26" t="s">
        <v>41</v>
      </c>
      <c r="C13" s="26" t="s">
        <v>63</v>
      </c>
      <c r="D13" s="26" t="s">
        <v>78</v>
      </c>
      <c r="E13" s="26" t="s">
        <v>93</v>
      </c>
      <c r="F13" s="26" t="s">
        <v>110</v>
      </c>
      <c r="G13" s="48" t="s">
        <v>138</v>
      </c>
      <c r="H13" s="26" t="s">
        <v>124</v>
      </c>
      <c r="I13" s="23" t="s">
        <v>4</v>
      </c>
      <c r="J13" s="23">
        <v>2</v>
      </c>
      <c r="K13" s="23">
        <v>2</v>
      </c>
      <c r="L13" s="31">
        <f>SUM(TableauInvités[[#This Row],[ENFANTS]:[ADULTES]])</f>
        <v>4</v>
      </c>
    </row>
    <row r="14" spans="1:13" s="28" customFormat="1" ht="18" customHeight="1" x14ac:dyDescent="0.25">
      <c r="B14" s="26" t="s">
        <v>42</v>
      </c>
      <c r="C14" s="26" t="s">
        <v>64</v>
      </c>
      <c r="D14" s="26" t="s">
        <v>79</v>
      </c>
      <c r="E14" s="26" t="s">
        <v>94</v>
      </c>
      <c r="F14" s="26" t="s">
        <v>111</v>
      </c>
      <c r="G14" s="48" t="s">
        <v>139</v>
      </c>
      <c r="H14" s="26" t="s">
        <v>125</v>
      </c>
      <c r="I14" s="23" t="s">
        <v>4</v>
      </c>
      <c r="J14" s="23">
        <v>1</v>
      </c>
      <c r="K14" s="23">
        <v>4</v>
      </c>
      <c r="L14" s="31">
        <f>SUM(TableauInvités[[#This Row],[ENFANTS]:[ADULTES]])</f>
        <v>5</v>
      </c>
    </row>
    <row r="15" spans="1:13" s="28" customFormat="1" ht="18" customHeight="1" x14ac:dyDescent="0.25">
      <c r="B15" s="26" t="s">
        <v>43</v>
      </c>
      <c r="C15" s="26" t="s">
        <v>65</v>
      </c>
      <c r="D15" s="26" t="s">
        <v>80</v>
      </c>
      <c r="E15" s="26" t="s">
        <v>95</v>
      </c>
      <c r="F15" s="26" t="s">
        <v>112</v>
      </c>
      <c r="G15" s="48" t="s">
        <v>140</v>
      </c>
      <c r="H15" s="26" t="s">
        <v>126</v>
      </c>
      <c r="I15" s="23" t="s">
        <v>5</v>
      </c>
      <c r="J15" s="23">
        <v>5</v>
      </c>
      <c r="K15" s="23">
        <v>3</v>
      </c>
      <c r="L15" s="31">
        <f>SUM(TableauInvités[[#This Row],[ENFANTS]:[ADULTES]])</f>
        <v>8</v>
      </c>
    </row>
    <row r="16" spans="1:13" s="28" customFormat="1" ht="18" customHeight="1" x14ac:dyDescent="0.25">
      <c r="B16" s="26" t="s">
        <v>44</v>
      </c>
      <c r="C16" s="26" t="s">
        <v>66</v>
      </c>
      <c r="D16" s="26" t="s">
        <v>81</v>
      </c>
      <c r="E16" s="26" t="s">
        <v>96</v>
      </c>
      <c r="F16" s="26" t="s">
        <v>113</v>
      </c>
      <c r="G16" s="48" t="s">
        <v>141</v>
      </c>
      <c r="H16" s="26" t="s">
        <v>127</v>
      </c>
      <c r="I16" s="23" t="s">
        <v>4</v>
      </c>
      <c r="J16" s="23">
        <v>3</v>
      </c>
      <c r="K16" s="23">
        <v>2</v>
      </c>
      <c r="L16" s="31">
        <f>SUM(TableauInvités[[#This Row],[ENFANTS]:[ADULTES]])</f>
        <v>5</v>
      </c>
    </row>
    <row r="17" spans="2:12" s="28" customFormat="1" ht="18" customHeight="1" x14ac:dyDescent="0.25">
      <c r="B17" s="26" t="s">
        <v>45</v>
      </c>
      <c r="C17" s="26" t="s">
        <v>67</v>
      </c>
      <c r="D17" s="26" t="s">
        <v>82</v>
      </c>
      <c r="E17" s="26" t="s">
        <v>97</v>
      </c>
      <c r="F17" s="26" t="s">
        <v>114</v>
      </c>
      <c r="G17" s="48" t="s">
        <v>142</v>
      </c>
      <c r="H17" s="26" t="s">
        <v>128</v>
      </c>
      <c r="I17" s="23" t="s">
        <v>4</v>
      </c>
      <c r="J17" s="23"/>
      <c r="K17" s="23">
        <v>4</v>
      </c>
      <c r="L17" s="31">
        <f>SUM(TableauInvités[[#This Row],[ENFANTS]:[ADULTES]])</f>
        <v>4</v>
      </c>
    </row>
    <row r="18" spans="2:12" s="28" customFormat="1" ht="18" customHeight="1" x14ac:dyDescent="0.25">
      <c r="B18" s="26" t="s">
        <v>46</v>
      </c>
      <c r="C18" s="26" t="s">
        <v>68</v>
      </c>
      <c r="D18" s="26" t="s">
        <v>83</v>
      </c>
      <c r="E18" s="26" t="s">
        <v>98</v>
      </c>
      <c r="F18" s="26" t="s">
        <v>115</v>
      </c>
      <c r="G18" s="48" t="s">
        <v>143</v>
      </c>
      <c r="H18" s="26" t="s">
        <v>129</v>
      </c>
      <c r="I18" s="23" t="s">
        <v>4</v>
      </c>
      <c r="J18" s="23">
        <v>3</v>
      </c>
      <c r="K18" s="23">
        <v>5</v>
      </c>
      <c r="L18" s="31">
        <f>SUM(TableauInvités[[#This Row],[ENFANTS]:[ADULTES]])</f>
        <v>8</v>
      </c>
    </row>
    <row r="19" spans="2:12" s="28" customFormat="1" ht="18" customHeight="1" x14ac:dyDescent="0.25">
      <c r="B19" s="26" t="s">
        <v>47</v>
      </c>
      <c r="C19" s="26" t="s">
        <v>69</v>
      </c>
      <c r="D19" s="26" t="s">
        <v>84</v>
      </c>
      <c r="E19" s="26" t="s">
        <v>99</v>
      </c>
      <c r="F19" s="26" t="s">
        <v>116</v>
      </c>
      <c r="G19" s="48" t="s">
        <v>144</v>
      </c>
      <c r="H19" s="26" t="s">
        <v>130</v>
      </c>
      <c r="I19" s="23" t="s">
        <v>5</v>
      </c>
      <c r="J19" s="23">
        <v>2</v>
      </c>
      <c r="K19" s="23">
        <v>3</v>
      </c>
      <c r="L19" s="31">
        <f>SUM(TableauInvités[[#This Row],[ENFANTS]:[ADULTES]])</f>
        <v>5</v>
      </c>
    </row>
    <row r="20" spans="2:12" s="28" customFormat="1" ht="18" customHeight="1" x14ac:dyDescent="0.25">
      <c r="B20" s="26" t="s">
        <v>48</v>
      </c>
      <c r="C20" s="26" t="s">
        <v>70</v>
      </c>
      <c r="D20" s="26" t="s">
        <v>85</v>
      </c>
      <c r="E20" s="26" t="s">
        <v>100</v>
      </c>
      <c r="F20" s="26" t="s">
        <v>117</v>
      </c>
      <c r="G20" s="48" t="s">
        <v>145</v>
      </c>
      <c r="H20" s="26" t="s">
        <v>131</v>
      </c>
      <c r="I20" s="23" t="s">
        <v>4</v>
      </c>
      <c r="J20" s="23">
        <v>3</v>
      </c>
      <c r="K20" s="23">
        <v>2</v>
      </c>
      <c r="L20" s="31">
        <f>SUM(TableauInvités[[#This Row],[ENFANTS]:[ADULTES]])</f>
        <v>5</v>
      </c>
    </row>
    <row r="21" spans="2:12" s="28" customFormat="1" ht="18" customHeight="1" x14ac:dyDescent="0.25">
      <c r="B21" s="26" t="s">
        <v>49</v>
      </c>
      <c r="C21" s="26" t="s">
        <v>71</v>
      </c>
      <c r="D21" s="26" t="s">
        <v>86</v>
      </c>
      <c r="E21" s="26" t="s">
        <v>101</v>
      </c>
      <c r="F21" s="26" t="s">
        <v>118</v>
      </c>
      <c r="G21" s="48" t="s">
        <v>146</v>
      </c>
      <c r="H21" s="26" t="s">
        <v>132</v>
      </c>
      <c r="I21" s="23" t="s">
        <v>5</v>
      </c>
      <c r="J21" s="23"/>
      <c r="K21" s="23">
        <v>1</v>
      </c>
      <c r="L21" s="31">
        <f>SUM(TableauInvités[[#This Row],[ENFANTS]:[ADULTES]])</f>
        <v>1</v>
      </c>
    </row>
    <row r="22" spans="2:12" s="28" customFormat="1" ht="18" customHeight="1" x14ac:dyDescent="0.25">
      <c r="B22" s="26" t="s">
        <v>50</v>
      </c>
      <c r="C22" s="26" t="s">
        <v>72</v>
      </c>
      <c r="D22" s="26" t="s">
        <v>87</v>
      </c>
      <c r="E22" s="26" t="s">
        <v>102</v>
      </c>
      <c r="F22" s="26" t="s">
        <v>119</v>
      </c>
      <c r="G22" s="48" t="s">
        <v>147</v>
      </c>
      <c r="H22" s="26" t="s">
        <v>133</v>
      </c>
      <c r="I22" s="23"/>
      <c r="J22" s="23"/>
      <c r="K22" s="23">
        <v>2</v>
      </c>
      <c r="L22" s="31">
        <f>SUM(TableauInvités[[#This Row],[ENFANTS]:[ADULTES]])</f>
        <v>2</v>
      </c>
    </row>
  </sheetData>
  <dataValidations count="1">
    <dataValidation type="list" allowBlank="1" sqref="I8:I22">
      <formula1>"Oui,Non"</formula1>
    </dataValidation>
  </dataValidations>
  <printOptions horizontalCentered="1"/>
  <pageMargins left="0.25" right="0.25" top="0.75" bottom="0.75" header="0.3" footer="0.3"/>
  <pageSetup scale="68" fitToHeight="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K25"/>
  <sheetViews>
    <sheetView showGridLines="0" zoomScaleNormal="100" workbookViewId="0"/>
  </sheetViews>
  <sheetFormatPr baseColWidth="10" defaultColWidth="9" defaultRowHeight="18" customHeight="1" x14ac:dyDescent="0.25"/>
  <cols>
    <col min="1" max="1" width="3.75" customWidth="1"/>
    <col min="2" max="2" width="34.625" customWidth="1"/>
    <col min="3" max="3" width="12.125" customWidth="1"/>
    <col min="4" max="4" width="12.75" customWidth="1"/>
    <col min="5" max="5" width="13" customWidth="1"/>
    <col min="6" max="9" width="12.125" customWidth="1"/>
    <col min="10" max="10" width="63.75" customWidth="1"/>
    <col min="11" max="11" width="3.75" customWidth="1"/>
    <col min="12" max="12" width="0.75" customWidth="1"/>
  </cols>
  <sheetData>
    <row r="1" spans="1:11" ht="33" customHeight="1" x14ac:dyDescent="0.25"/>
    <row r="2" spans="1:11" ht="6" customHeight="1" x14ac:dyDescent="0.25">
      <c r="A2" s="57"/>
      <c r="B2" s="57"/>
      <c r="C2" s="57"/>
      <c r="D2" s="57"/>
      <c r="E2" s="57"/>
      <c r="F2" s="57"/>
      <c r="G2" s="57"/>
      <c r="H2" s="57"/>
      <c r="I2" s="57"/>
      <c r="J2" s="57"/>
      <c r="K2" s="57"/>
    </row>
    <row r="3" spans="1:11" ht="53.25" customHeight="1" x14ac:dyDescent="0.25">
      <c r="A3" s="53"/>
      <c r="B3" s="56" t="s">
        <v>195</v>
      </c>
      <c r="C3" s="53"/>
      <c r="D3" s="53"/>
      <c r="E3" s="53"/>
      <c r="F3" s="53"/>
      <c r="G3" s="53"/>
      <c r="H3" s="53"/>
      <c r="I3" s="53"/>
      <c r="J3" s="53"/>
      <c r="K3" s="53"/>
    </row>
    <row r="4" spans="1:11" ht="14.25" customHeight="1" x14ac:dyDescent="0.25">
      <c r="A4" s="57"/>
      <c r="B4" s="57"/>
      <c r="C4" s="57"/>
      <c r="D4" s="57"/>
      <c r="E4" s="57"/>
      <c r="F4" s="57"/>
      <c r="G4" s="57"/>
      <c r="H4" s="57"/>
      <c r="I4" s="57"/>
      <c r="J4" s="57"/>
      <c r="K4" s="57"/>
    </row>
    <row r="5" spans="1:11" ht="33" customHeight="1" x14ac:dyDescent="0.2">
      <c r="B5" s="29" t="s">
        <v>158</v>
      </c>
    </row>
    <row r="6" spans="1:11" s="9" customFormat="1" ht="31.5" customHeight="1" x14ac:dyDescent="0.25">
      <c r="B6" s="22" t="s">
        <v>208</v>
      </c>
      <c r="C6" s="20" t="s">
        <v>189</v>
      </c>
      <c r="D6" s="20" t="s">
        <v>209</v>
      </c>
      <c r="E6" s="20" t="s">
        <v>210</v>
      </c>
      <c r="F6" s="20" t="s">
        <v>211</v>
      </c>
      <c r="G6" s="20" t="s">
        <v>212</v>
      </c>
      <c r="H6" s="20" t="s">
        <v>213</v>
      </c>
      <c r="I6" s="20" t="s">
        <v>214</v>
      </c>
      <c r="J6" s="22" t="s">
        <v>215</v>
      </c>
    </row>
    <row r="7" spans="1:11" ht="18" customHeight="1" x14ac:dyDescent="0.25">
      <c r="B7" s="26" t="s">
        <v>156</v>
      </c>
      <c r="C7" s="83">
        <v>15</v>
      </c>
      <c r="D7" s="23">
        <v>0.5</v>
      </c>
      <c r="E7" s="23">
        <v>2</v>
      </c>
      <c r="F7" s="31">
        <f>(TableauNourriture[[#This Row],[PORTION PAR ENFANT]]*TotalEnfants)+(TableauNourriture[[#This Row],[PORTION PAR ADULTE]]*TotalAdultes)</f>
        <v>62</v>
      </c>
      <c r="G7" s="83">
        <f>IFERROR(TableauNourriture[[#This Row],[COÛT TOTAL]]/TableauNourriture[[#This Row],[TOTAL PORTIONS]],"")</f>
        <v>0.24193548387096775</v>
      </c>
      <c r="H7" s="83">
        <f>IFERROR(TableauNourriture[[#This Row],[COÛT PAR PORTION]]*TableauNourriture[[#This Row],[PORTION PAR ENFANT]],"")</f>
        <v>0.12096774193548387</v>
      </c>
      <c r="I7" s="83">
        <f>IFERROR(TableauNourriture[[#This Row],[COÛT PAR PORTION]]*TableauNourriture[[#This Row],[PORTION PAR ADULTE]],"")</f>
        <v>0.4838709677419355</v>
      </c>
      <c r="J7" s="22" t="s">
        <v>28</v>
      </c>
    </row>
    <row r="8" spans="1:11" ht="18" customHeight="1" x14ac:dyDescent="0.25">
      <c r="B8" s="26" t="s">
        <v>29</v>
      </c>
      <c r="C8" s="83">
        <v>15</v>
      </c>
      <c r="D8" s="23">
        <v>2</v>
      </c>
      <c r="E8" s="23">
        <v>0</v>
      </c>
      <c r="F8" s="31">
        <f>(TableauNourriture[[#This Row],[PORTION PAR ENFANT]]*TotalEnfants)+(TableauNourriture[[#This Row],[PORTION PAR ADULTE]]*TotalAdultes)</f>
        <v>40</v>
      </c>
      <c r="G8" s="83">
        <f>IFERROR(TableauNourriture[[#This Row],[COÛT TOTAL]]/TableauNourriture[[#This Row],[TOTAL PORTIONS]],"")</f>
        <v>0.375</v>
      </c>
      <c r="H8" s="83">
        <f>IFERROR(TableauNourriture[[#This Row],[COÛT PAR PORTION]]*TableauNourriture[[#This Row],[PORTION PAR ENFANT]],"")</f>
        <v>0.75</v>
      </c>
      <c r="I8" s="83">
        <f>IFERROR(TableauNourriture[[#This Row],[COÛT PAR PORTION]]*TableauNourriture[[#This Row],[PORTION PAR ADULTE]],"")</f>
        <v>0</v>
      </c>
      <c r="J8" s="22" t="s">
        <v>173</v>
      </c>
    </row>
    <row r="9" spans="1:11" ht="18" customHeight="1" x14ac:dyDescent="0.25">
      <c r="B9" s="26" t="s">
        <v>27</v>
      </c>
      <c r="C9" s="83">
        <v>50</v>
      </c>
      <c r="D9" s="23">
        <v>0</v>
      </c>
      <c r="E9" s="23">
        <v>2</v>
      </c>
      <c r="F9" s="31">
        <f>(TableauNourriture[[#This Row],[PORTION PAR ENFANT]]*TotalEnfants)+(TableauNourriture[[#This Row],[PORTION PAR ADULTE]]*TotalAdultes)</f>
        <v>52</v>
      </c>
      <c r="G9" s="83">
        <f>IFERROR(TableauNourriture[[#This Row],[COÛT TOTAL]]/TableauNourriture[[#This Row],[TOTAL PORTIONS]],"")</f>
        <v>0.96153846153846156</v>
      </c>
      <c r="H9" s="83">
        <f>IFERROR(TableauNourriture[[#This Row],[COÛT PAR PORTION]]*TableauNourriture[[#This Row],[PORTION PAR ENFANT]],"")</f>
        <v>0</v>
      </c>
      <c r="I9" s="83">
        <f>IFERROR(TableauNourriture[[#This Row],[COÛT PAR PORTION]]*TableauNourriture[[#This Row],[PORTION PAR ADULTE]],"")</f>
        <v>1.9230769230769231</v>
      </c>
      <c r="J9" s="22"/>
    </row>
    <row r="10" spans="1:11" ht="18" customHeight="1" x14ac:dyDescent="0.25">
      <c r="B10" s="26" t="s">
        <v>35</v>
      </c>
      <c r="C10" s="83">
        <v>75</v>
      </c>
      <c r="D10" s="23">
        <v>1</v>
      </c>
      <c r="E10" s="23">
        <v>1</v>
      </c>
      <c r="F10" s="31">
        <f>(TableauNourriture[[#This Row],[PORTION PAR ENFANT]]*TotalEnfants)+(TableauNourriture[[#This Row],[PORTION PAR ADULTE]]*TotalAdultes)</f>
        <v>46</v>
      </c>
      <c r="G10" s="83">
        <f>IFERROR(TableauNourriture[[#This Row],[COÛT TOTAL]]/TableauNourriture[[#This Row],[TOTAL PORTIONS]],"")</f>
        <v>1.6304347826086956</v>
      </c>
      <c r="H10" s="83">
        <f>IFERROR(TableauNourriture[[#This Row],[COÛT PAR PORTION]]*TableauNourriture[[#This Row],[PORTION PAR ENFANT]],"")</f>
        <v>1.6304347826086956</v>
      </c>
      <c r="I10" s="83">
        <f>IFERROR(TableauNourriture[[#This Row],[COÛT PAR PORTION]]*TableauNourriture[[#This Row],[PORTION PAR ADULTE]],"")</f>
        <v>1.6304347826086956</v>
      </c>
      <c r="J10" s="22" t="s">
        <v>150</v>
      </c>
    </row>
    <row r="11" spans="1:11" ht="18" customHeight="1" x14ac:dyDescent="0.25">
      <c r="B11" s="26" t="s">
        <v>54</v>
      </c>
      <c r="C11" s="83">
        <v>20</v>
      </c>
      <c r="D11" s="23">
        <v>1</v>
      </c>
      <c r="E11" s="23">
        <v>1.5</v>
      </c>
      <c r="F11" s="31">
        <f>(TableauNourriture[[#This Row],[PORTION PAR ENFANT]]*TotalEnfants)+(TableauNourriture[[#This Row],[PORTION PAR ADULTE]]*TotalAdultes)</f>
        <v>59</v>
      </c>
      <c r="G11" s="83">
        <f>IFERROR(TableauNourriture[[#This Row],[COÛT TOTAL]]/TableauNourriture[[#This Row],[TOTAL PORTIONS]],"")</f>
        <v>0.33898305084745761</v>
      </c>
      <c r="H11" s="83">
        <f>IFERROR(TableauNourriture[[#This Row],[COÛT PAR PORTION]]*TableauNourriture[[#This Row],[PORTION PAR ENFANT]],"")</f>
        <v>0.33898305084745761</v>
      </c>
      <c r="I11" s="83">
        <f>IFERROR(TableauNourriture[[#This Row],[COÛT PAR PORTION]]*TableauNourriture[[#This Row],[PORTION PAR ADULTE]],"")</f>
        <v>0.50847457627118642</v>
      </c>
      <c r="J11" s="22"/>
    </row>
    <row r="12" spans="1:11" ht="18" customHeight="1" x14ac:dyDescent="0.25">
      <c r="B12" s="26" t="s">
        <v>3</v>
      </c>
      <c r="C12" s="83">
        <v>15</v>
      </c>
      <c r="D12" s="23">
        <v>1</v>
      </c>
      <c r="E12" s="23">
        <v>0</v>
      </c>
      <c r="F12" s="31">
        <f>(TableauNourriture[[#This Row],[PORTION PAR ENFANT]]*TotalEnfants)+(TableauNourriture[[#This Row],[PORTION PAR ADULTE]]*TotalAdultes)</f>
        <v>20</v>
      </c>
      <c r="G12" s="83">
        <f>IFERROR(TableauNourriture[[#This Row],[COÛT TOTAL]]/TableauNourriture[[#This Row],[TOTAL PORTIONS]],"")</f>
        <v>0.75</v>
      </c>
      <c r="H12" s="83">
        <f>IFERROR(TableauNourriture[[#This Row],[COÛT PAR PORTION]]*TableauNourriture[[#This Row],[PORTION PAR ENFANT]],"")</f>
        <v>0.75</v>
      </c>
      <c r="I12" s="83">
        <f>IFERROR(TableauNourriture[[#This Row],[COÛT PAR PORTION]]*TableauNourriture[[#This Row],[PORTION PAR ADULTE]],"")</f>
        <v>0</v>
      </c>
      <c r="J12" s="22" t="s">
        <v>174</v>
      </c>
    </row>
    <row r="13" spans="1:11" ht="18" customHeight="1" x14ac:dyDescent="0.25">
      <c r="B13" s="26" t="s">
        <v>6</v>
      </c>
      <c r="C13" s="83">
        <v>32</v>
      </c>
      <c r="D13" s="23">
        <v>1</v>
      </c>
      <c r="E13" s="23">
        <v>2</v>
      </c>
      <c r="F13" s="31">
        <f>(TableauNourriture[[#This Row],[PORTION PAR ENFANT]]*TotalEnfants)+(TableauNourriture[[#This Row],[PORTION PAR ADULTE]]*TotalAdultes)</f>
        <v>72</v>
      </c>
      <c r="G13" s="83">
        <f>IFERROR(TableauNourriture[[#This Row],[COÛT TOTAL]]/TableauNourriture[[#This Row],[TOTAL PORTIONS]],"")</f>
        <v>0.44444444444444442</v>
      </c>
      <c r="H13" s="83">
        <f>IFERROR(TableauNourriture[[#This Row],[COÛT PAR PORTION]]*TableauNourriture[[#This Row],[PORTION PAR ENFANT]],"")</f>
        <v>0.44444444444444442</v>
      </c>
      <c r="I13" s="83">
        <f>IFERROR(TableauNourriture[[#This Row],[COÛT PAR PORTION]]*TableauNourriture[[#This Row],[PORTION PAR ADULTE]],"")</f>
        <v>0.88888888888888884</v>
      </c>
      <c r="J13" s="22" t="s">
        <v>13</v>
      </c>
    </row>
    <row r="14" spans="1:11" ht="18" customHeight="1" x14ac:dyDescent="0.25">
      <c r="B14" s="26" t="s">
        <v>12</v>
      </c>
      <c r="C14" s="83">
        <v>22</v>
      </c>
      <c r="D14" s="23">
        <v>0</v>
      </c>
      <c r="E14" s="23">
        <v>3</v>
      </c>
      <c r="F14" s="31">
        <f>(TableauNourriture[[#This Row],[PORTION PAR ENFANT]]*TotalEnfants)+(TableauNourriture[[#This Row],[PORTION PAR ADULTE]]*TotalAdultes)</f>
        <v>78</v>
      </c>
      <c r="G14" s="83">
        <f>IFERROR(TableauNourriture[[#This Row],[COÛT TOTAL]]/TableauNourriture[[#This Row],[TOTAL PORTIONS]],"")</f>
        <v>0.28205128205128205</v>
      </c>
      <c r="H14" s="83">
        <f>IFERROR(TableauNourriture[[#This Row],[COÛT PAR PORTION]]*TableauNourriture[[#This Row],[PORTION PAR ENFANT]],"")</f>
        <v>0</v>
      </c>
      <c r="I14" s="83">
        <f>IFERROR(TableauNourriture[[#This Row],[COÛT PAR PORTION]]*TableauNourriture[[#This Row],[PORTION PAR ADULTE]],"")</f>
        <v>0.84615384615384615</v>
      </c>
      <c r="J14" s="22" t="s">
        <v>148</v>
      </c>
    </row>
    <row r="15" spans="1:11" ht="18" customHeight="1" x14ac:dyDescent="0.25">
      <c r="B15" s="26" t="s">
        <v>163</v>
      </c>
      <c r="C15" s="83">
        <v>50</v>
      </c>
      <c r="D15" s="23">
        <v>1</v>
      </c>
      <c r="E15" s="23">
        <v>2</v>
      </c>
      <c r="F15" s="31">
        <f>(TableauNourriture[[#This Row],[PORTION PAR ENFANT]]*TotalEnfants)+(TableauNourriture[[#This Row],[PORTION PAR ADULTE]]*TotalAdultes)</f>
        <v>72</v>
      </c>
      <c r="G15" s="83">
        <f>IFERROR(TableauNourriture[[#This Row],[COÛT TOTAL]]/TableauNourriture[[#This Row],[TOTAL PORTIONS]],"")</f>
        <v>0.69444444444444442</v>
      </c>
      <c r="H15" s="83">
        <f>IFERROR(TableauNourriture[[#This Row],[COÛT PAR PORTION]]*TableauNourriture[[#This Row],[PORTION PAR ENFANT]],"")</f>
        <v>0.69444444444444442</v>
      </c>
      <c r="I15" s="83">
        <f>IFERROR(TableauNourriture[[#This Row],[COÛT PAR PORTION]]*TableauNourriture[[#This Row],[PORTION PAR ADULTE]],"")</f>
        <v>1.3888888888888888</v>
      </c>
      <c r="J15" s="22"/>
    </row>
    <row r="16" spans="1:11" ht="18" customHeight="1" x14ac:dyDescent="0.25">
      <c r="B16" s="26" t="s">
        <v>164</v>
      </c>
      <c r="C16" s="83">
        <v>20</v>
      </c>
      <c r="D16" s="23">
        <v>1</v>
      </c>
      <c r="E16" s="23">
        <v>2</v>
      </c>
      <c r="F16" s="31">
        <f>(TableauNourriture[[#This Row],[PORTION PAR ENFANT]]*TotalEnfants)+(TableauNourriture[[#This Row],[PORTION PAR ADULTE]]*TotalAdultes)</f>
        <v>72</v>
      </c>
      <c r="G16" s="83">
        <f>IFERROR(TableauNourriture[[#This Row],[COÛT TOTAL]]/TableauNourriture[[#This Row],[TOTAL PORTIONS]],"")</f>
        <v>0.27777777777777779</v>
      </c>
      <c r="H16" s="83">
        <f>IFERROR(TableauNourriture[[#This Row],[COÛT PAR PORTION]]*TableauNourriture[[#This Row],[PORTION PAR ENFANT]],"")</f>
        <v>0.27777777777777779</v>
      </c>
      <c r="I16" s="83">
        <f>IFERROR(TableauNourriture[[#This Row],[COÛT PAR PORTION]]*TableauNourriture[[#This Row],[PORTION PAR ADULTE]],"")</f>
        <v>0.55555555555555558</v>
      </c>
      <c r="J16" s="22" t="s">
        <v>167</v>
      </c>
    </row>
    <row r="17" spans="2:10" ht="18" customHeight="1" x14ac:dyDescent="0.25">
      <c r="B17" s="26" t="s">
        <v>165</v>
      </c>
      <c r="C17" s="83">
        <v>10</v>
      </c>
      <c r="D17" s="23">
        <v>1</v>
      </c>
      <c r="E17" s="23">
        <v>2</v>
      </c>
      <c r="F17" s="31">
        <f>(TableauNourriture[[#This Row],[PORTION PAR ENFANT]]*TotalEnfants)+(TableauNourriture[[#This Row],[PORTION PAR ADULTE]]*TotalAdultes)</f>
        <v>72</v>
      </c>
      <c r="G17" s="83">
        <f>IFERROR(TableauNourriture[[#This Row],[COÛT TOTAL]]/TableauNourriture[[#This Row],[TOTAL PORTIONS]],"")</f>
        <v>0.1388888888888889</v>
      </c>
      <c r="H17" s="83">
        <f>IFERROR(TableauNourriture[[#This Row],[COÛT PAR PORTION]]*TableauNourriture[[#This Row],[PORTION PAR ENFANT]],"")</f>
        <v>0.1388888888888889</v>
      </c>
      <c r="I17" s="83">
        <f>IFERROR(TableauNourriture[[#This Row],[COÛT PAR PORTION]]*TableauNourriture[[#This Row],[PORTION PAR ADULTE]],"")</f>
        <v>0.27777777777777779</v>
      </c>
      <c r="J17" s="22" t="s">
        <v>169</v>
      </c>
    </row>
    <row r="18" spans="2:10" ht="18" customHeight="1" x14ac:dyDescent="0.25">
      <c r="B18" s="26" t="s">
        <v>166</v>
      </c>
      <c r="C18" s="83">
        <v>12</v>
      </c>
      <c r="D18" s="23">
        <v>1</v>
      </c>
      <c r="E18" s="23">
        <v>2</v>
      </c>
      <c r="F18" s="31">
        <f>(TableauNourriture[[#This Row],[PORTION PAR ENFANT]]*TotalEnfants)+(TableauNourriture[[#This Row],[PORTION PAR ADULTE]]*TotalAdultes)</f>
        <v>72</v>
      </c>
      <c r="G18" s="83">
        <f>IFERROR(TableauNourriture[[#This Row],[COÛT TOTAL]]/TableauNourriture[[#This Row],[TOTAL PORTIONS]],"")</f>
        <v>0.16666666666666666</v>
      </c>
      <c r="H18" s="83">
        <f>IFERROR(TableauNourriture[[#This Row],[COÛT PAR PORTION]]*TableauNourriture[[#This Row],[PORTION PAR ENFANT]],"")</f>
        <v>0.16666666666666666</v>
      </c>
      <c r="I18" s="83">
        <f>IFERROR(TableauNourriture[[#This Row],[COÛT PAR PORTION]]*TableauNourriture[[#This Row],[PORTION PAR ADULTE]],"")</f>
        <v>0.33333333333333331</v>
      </c>
      <c r="J18" s="22" t="s">
        <v>168</v>
      </c>
    </row>
    <row r="19" spans="2:10" ht="18" customHeight="1" x14ac:dyDescent="0.25">
      <c r="B19" s="26" t="s">
        <v>51</v>
      </c>
      <c r="C19" s="83">
        <v>45</v>
      </c>
      <c r="D19" s="23">
        <v>2</v>
      </c>
      <c r="E19" s="23">
        <v>4</v>
      </c>
      <c r="F19" s="31">
        <f>(TableauNourriture[[#This Row],[PORTION PAR ENFANT]]*TotalEnfants)+(TableauNourriture[[#This Row],[PORTION PAR ADULTE]]*TotalAdultes)</f>
        <v>144</v>
      </c>
      <c r="G19" s="83">
        <f>IFERROR(TableauNourriture[[#This Row],[COÛT TOTAL]]/TableauNourriture[[#This Row],[TOTAL PORTIONS]],"")</f>
        <v>0.3125</v>
      </c>
      <c r="H19" s="83">
        <f>IFERROR(TableauNourriture[[#This Row],[COÛT PAR PORTION]]*TableauNourriture[[#This Row],[PORTION PAR ENFANT]],"")</f>
        <v>0.625</v>
      </c>
      <c r="I19" s="83">
        <f>IFERROR(TableauNourriture[[#This Row],[COÛT PAR PORTION]]*TableauNourriture[[#This Row],[PORTION PAR ADULTE]],"")</f>
        <v>1.25</v>
      </c>
      <c r="J19" s="22" t="s">
        <v>149</v>
      </c>
    </row>
    <row r="20" spans="2:10" ht="18" customHeight="1" x14ac:dyDescent="0.25">
      <c r="B20" s="26" t="s">
        <v>52</v>
      </c>
      <c r="C20" s="83">
        <v>10</v>
      </c>
      <c r="D20" s="23">
        <v>4</v>
      </c>
      <c r="E20" s="23">
        <v>6</v>
      </c>
      <c r="F20" s="31">
        <f>(TableauNourriture[[#This Row],[PORTION PAR ENFANT]]*TotalEnfants)+(TableauNourriture[[#This Row],[PORTION PAR ADULTE]]*TotalAdultes)</f>
        <v>236</v>
      </c>
      <c r="G20" s="83">
        <f>IFERROR(TableauNourriture[[#This Row],[COÛT TOTAL]]/TableauNourriture[[#This Row],[TOTAL PORTIONS]],"")</f>
        <v>4.2372881355932202E-2</v>
      </c>
      <c r="H20" s="83">
        <f>IFERROR(TableauNourriture[[#This Row],[COÛT PAR PORTION]]*TableauNourriture[[#This Row],[PORTION PAR ENFANT]],"")</f>
        <v>0.16949152542372881</v>
      </c>
      <c r="I20" s="83">
        <f>IFERROR(TableauNourriture[[#This Row],[COÛT PAR PORTION]]*TableauNourriture[[#This Row],[PORTION PAR ADULTE]],"")</f>
        <v>0.25423728813559321</v>
      </c>
      <c r="J20" s="22" t="s">
        <v>56</v>
      </c>
    </row>
    <row r="21" spans="2:10" ht="18" customHeight="1" x14ac:dyDescent="0.25">
      <c r="B21" s="26" t="s">
        <v>57</v>
      </c>
      <c r="C21" s="83">
        <v>14</v>
      </c>
      <c r="D21" s="23">
        <v>4</v>
      </c>
      <c r="E21" s="23">
        <v>6</v>
      </c>
      <c r="F21" s="31">
        <f>(TableauNourriture[[#This Row],[PORTION PAR ENFANT]]*TotalEnfants)+(TableauNourriture[[#This Row],[PORTION PAR ADULTE]]*TotalAdultes)</f>
        <v>236</v>
      </c>
      <c r="G21" s="83">
        <f>IFERROR(TableauNourriture[[#This Row],[COÛT TOTAL]]/TableauNourriture[[#This Row],[TOTAL PORTIONS]],"")</f>
        <v>5.9322033898305086E-2</v>
      </c>
      <c r="H21" s="83">
        <f>IFERROR(TableauNourriture[[#This Row],[COÛT PAR PORTION]]*TableauNourriture[[#This Row],[PORTION PAR ENFANT]],"")</f>
        <v>0.23728813559322035</v>
      </c>
      <c r="I21" s="83">
        <f>IFERROR(TableauNourriture[[#This Row],[COÛT PAR PORTION]]*TableauNourriture[[#This Row],[PORTION PAR ADULTE]],"")</f>
        <v>0.3559322033898305</v>
      </c>
      <c r="J21" s="22" t="s">
        <v>56</v>
      </c>
    </row>
    <row r="22" spans="2:10" ht="18" customHeight="1" x14ac:dyDescent="0.25">
      <c r="B22" s="26" t="s">
        <v>55</v>
      </c>
      <c r="C22" s="83">
        <v>30</v>
      </c>
      <c r="D22" s="23">
        <v>4</v>
      </c>
      <c r="E22" s="23">
        <v>10</v>
      </c>
      <c r="F22" s="31">
        <f>(TableauNourriture[[#This Row],[PORTION PAR ENFANT]]*TotalEnfants)+(TableauNourriture[[#This Row],[PORTION PAR ADULTE]]*TotalAdultes)</f>
        <v>340</v>
      </c>
      <c r="G22" s="83">
        <f>IFERROR(TableauNourriture[[#This Row],[COÛT TOTAL]]/TableauNourriture[[#This Row],[TOTAL PORTIONS]],"")</f>
        <v>8.8235294117647065E-2</v>
      </c>
      <c r="H22" s="83">
        <f>IFERROR(TableauNourriture[[#This Row],[COÛT PAR PORTION]]*TableauNourriture[[#This Row],[PORTION PAR ENFANT]],"")</f>
        <v>0.35294117647058826</v>
      </c>
      <c r="I22" s="83">
        <f>IFERROR(TableauNourriture[[#This Row],[COÛT PAR PORTION]]*TableauNourriture[[#This Row],[PORTION PAR ADULTE]],"")</f>
        <v>0.88235294117647067</v>
      </c>
      <c r="J22" s="22" t="s">
        <v>175</v>
      </c>
    </row>
    <row r="23" spans="2:10" ht="18" customHeight="1" x14ac:dyDescent="0.25">
      <c r="B23" s="26" t="s">
        <v>53</v>
      </c>
      <c r="C23" s="83">
        <v>15</v>
      </c>
      <c r="D23" s="23">
        <v>5</v>
      </c>
      <c r="E23" s="23">
        <v>10</v>
      </c>
      <c r="F23" s="31">
        <f>(TableauNourriture[[#This Row],[PORTION PAR ENFANT]]*TotalEnfants)+(TableauNourriture[[#This Row],[PORTION PAR ADULTE]]*TotalAdultes)</f>
        <v>360</v>
      </c>
      <c r="G23" s="83">
        <f>IFERROR(TableauNourriture[[#This Row],[COÛT TOTAL]]/TableauNourriture[[#This Row],[TOTAL PORTIONS]],"")</f>
        <v>4.1666666666666664E-2</v>
      </c>
      <c r="H23" s="83">
        <f>IFERROR(TableauNourriture[[#This Row],[COÛT PAR PORTION]]*TableauNourriture[[#This Row],[PORTION PAR ENFANT]],"")</f>
        <v>0.20833333333333331</v>
      </c>
      <c r="I23" s="83">
        <f>IFERROR(TableauNourriture[[#This Row],[COÛT PAR PORTION]]*TableauNourriture[[#This Row],[PORTION PAR ADULTE]],"")</f>
        <v>0.41666666666666663</v>
      </c>
      <c r="J23" s="22" t="s">
        <v>170</v>
      </c>
    </row>
    <row r="24" spans="2:10" ht="18" customHeight="1" x14ac:dyDescent="0.25">
      <c r="B24" s="26" t="s">
        <v>171</v>
      </c>
      <c r="C24" s="83">
        <v>25</v>
      </c>
      <c r="D24" s="23">
        <v>5</v>
      </c>
      <c r="E24" s="23">
        <v>10</v>
      </c>
      <c r="F24" s="31">
        <f>(TableauNourriture[[#This Row],[PORTION PAR ENFANT]]*TotalEnfants)+(TableauNourriture[[#This Row],[PORTION PAR ADULTE]]*TotalAdultes)</f>
        <v>360</v>
      </c>
      <c r="G24" s="83">
        <f>IFERROR(TableauNourriture[[#This Row],[COÛT TOTAL]]/TableauNourriture[[#This Row],[TOTAL PORTIONS]],"")</f>
        <v>6.9444444444444448E-2</v>
      </c>
      <c r="H24" s="83">
        <f>IFERROR(TableauNourriture[[#This Row],[COÛT PAR PORTION]]*TableauNourriture[[#This Row],[PORTION PAR ENFANT]],"")</f>
        <v>0.34722222222222221</v>
      </c>
      <c r="I24" s="83">
        <f>IFERROR(TableauNourriture[[#This Row],[COÛT PAR PORTION]]*TableauNourriture[[#This Row],[PORTION PAR ADULTE]],"")</f>
        <v>0.69444444444444442</v>
      </c>
      <c r="J24" s="22" t="s">
        <v>172</v>
      </c>
    </row>
    <row r="25" spans="2:10" ht="18" customHeight="1" x14ac:dyDescent="0.25">
      <c r="B25" s="72" t="s">
        <v>2</v>
      </c>
      <c r="C25" s="84">
        <f>SUBTOTAL(109,TableauNourriture[COÛT TOTAL])</f>
        <v>475</v>
      </c>
      <c r="D25" s="73">
        <f>SUBTOTAL(109,TableauNourriture[PORTION PAR ENFANT])</f>
        <v>34.5</v>
      </c>
      <c r="E25" s="73">
        <f>SUBTOTAL(109,TableauNourriture[PORTION PAR ADULTE])</f>
        <v>65.5</v>
      </c>
      <c r="F25" s="73">
        <f>SUBTOTAL(109,TableauNourriture[TOTAL PORTIONS])</f>
        <v>2393</v>
      </c>
      <c r="G25" s="84">
        <f>SUBTOTAL(109,TableauNourriture[COÛT PAR PORTION])</f>
        <v>6.915706603622084</v>
      </c>
      <c r="H25" s="84">
        <f>SUBTOTAL(109,TableauNourriture[COÛT PAR ENFANT])</f>
        <v>7.2528841906569532</v>
      </c>
      <c r="I25" s="84">
        <f>SUBTOTAL(109,TableauNourriture[COÛT PAR ADULTE])</f>
        <v>12.690089084110037</v>
      </c>
      <c r="J25" s="72"/>
    </row>
  </sheetData>
  <printOptions horizontalCentered="1"/>
  <pageMargins left="0.25" right="0.25" top="0.75" bottom="0.75" header="0.3" footer="0.3"/>
  <pageSetup scale="68"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fitToPage="1"/>
  </sheetPr>
  <dimension ref="A1:F30"/>
  <sheetViews>
    <sheetView showGridLines="0" zoomScaleNormal="100" workbookViewId="0"/>
  </sheetViews>
  <sheetFormatPr baseColWidth="10" defaultColWidth="9" defaultRowHeight="18" customHeight="1" x14ac:dyDescent="0.25"/>
  <cols>
    <col min="1" max="1" width="3.75" customWidth="1"/>
    <col min="2" max="2" width="35" customWidth="1"/>
    <col min="3" max="3" width="24.625" customWidth="1"/>
    <col min="4" max="4" width="28.75" customWidth="1"/>
    <col min="5" max="5" width="53.5" customWidth="1"/>
    <col min="6" max="6" width="3.75" customWidth="1"/>
    <col min="7" max="7" width="0.75" customWidth="1"/>
  </cols>
  <sheetData>
    <row r="1" spans="1:6" ht="33" customHeight="1" x14ac:dyDescent="0.25"/>
    <row r="2" spans="1:6" ht="6" customHeight="1" x14ac:dyDescent="0.25">
      <c r="A2" s="57"/>
      <c r="B2" s="57"/>
      <c r="C2" s="57"/>
      <c r="D2" s="57"/>
      <c r="E2" s="57"/>
      <c r="F2" s="57"/>
    </row>
    <row r="3" spans="1:6" ht="53.25" customHeight="1" x14ac:dyDescent="0.25">
      <c r="A3" s="53"/>
      <c r="B3" s="56" t="s">
        <v>196</v>
      </c>
      <c r="C3" s="53"/>
      <c r="D3" s="53"/>
      <c r="E3" s="53"/>
      <c r="F3" s="53"/>
    </row>
    <row r="4" spans="1:6" ht="14.25" customHeight="1" x14ac:dyDescent="0.7">
      <c r="A4" s="57"/>
      <c r="B4" s="66"/>
      <c r="C4" s="57"/>
      <c r="D4" s="57"/>
      <c r="E4" s="57"/>
      <c r="F4" s="57"/>
    </row>
    <row r="5" spans="1:6" ht="33" customHeight="1" x14ac:dyDescent="0.25"/>
    <row r="6" spans="1:6" ht="18" customHeight="1" x14ac:dyDescent="0.25">
      <c r="B6" s="26" t="s">
        <v>178</v>
      </c>
      <c r="C6" s="23" t="s">
        <v>10</v>
      </c>
      <c r="D6" s="23" t="s">
        <v>11</v>
      </c>
      <c r="E6" s="30" t="s">
        <v>7</v>
      </c>
    </row>
    <row r="7" spans="1:6" ht="18" customHeight="1" x14ac:dyDescent="0.25">
      <c r="B7" s="26" t="s">
        <v>24</v>
      </c>
      <c r="C7" s="79">
        <v>250</v>
      </c>
      <c r="D7" s="23" t="s">
        <v>4</v>
      </c>
      <c r="E7" s="26"/>
    </row>
    <row r="8" spans="1:6" ht="18" customHeight="1" x14ac:dyDescent="0.25">
      <c r="B8" s="26" t="s">
        <v>22</v>
      </c>
      <c r="C8" s="79">
        <v>30</v>
      </c>
      <c r="D8" s="23" t="s">
        <v>4</v>
      </c>
      <c r="E8" s="26" t="s">
        <v>19</v>
      </c>
    </row>
    <row r="9" spans="1:6" ht="18" customHeight="1" x14ac:dyDescent="0.25">
      <c r="B9" s="26" t="s">
        <v>23</v>
      </c>
      <c r="C9" s="79">
        <v>0</v>
      </c>
      <c r="D9" s="23"/>
      <c r="E9" s="26" t="s">
        <v>159</v>
      </c>
    </row>
    <row r="10" spans="1:6" ht="18" customHeight="1" x14ac:dyDescent="0.25">
      <c r="B10" s="26" t="s">
        <v>30</v>
      </c>
      <c r="C10" s="79">
        <v>25</v>
      </c>
      <c r="D10" s="23"/>
      <c r="E10" s="26"/>
    </row>
    <row r="11" spans="1:6" ht="18" customHeight="1" x14ac:dyDescent="0.25">
      <c r="B11" s="26" t="s">
        <v>31</v>
      </c>
      <c r="C11" s="79">
        <v>20</v>
      </c>
      <c r="D11" s="23"/>
      <c r="E11" s="26" t="s">
        <v>19</v>
      </c>
    </row>
    <row r="12" spans="1:6" ht="18" customHeight="1" x14ac:dyDescent="0.25">
      <c r="B12" s="26" t="s">
        <v>32</v>
      </c>
      <c r="C12" s="79">
        <v>50</v>
      </c>
      <c r="D12" s="23"/>
      <c r="E12" s="26" t="s">
        <v>19</v>
      </c>
    </row>
    <row r="13" spans="1:6" ht="18" customHeight="1" x14ac:dyDescent="0.25">
      <c r="B13" s="26" t="s">
        <v>151</v>
      </c>
      <c r="C13" s="79">
        <v>25</v>
      </c>
      <c r="D13" s="23"/>
      <c r="E13" s="26" t="s">
        <v>19</v>
      </c>
    </row>
    <row r="14" spans="1:6" ht="18" customHeight="1" x14ac:dyDescent="0.25">
      <c r="B14" s="72" t="s">
        <v>2</v>
      </c>
      <c r="C14" s="85">
        <f>SUBTOTAL(109,BudgetTableau1[Prix])</f>
        <v>400</v>
      </c>
      <c r="D14" s="73"/>
      <c r="E14" s="72"/>
    </row>
    <row r="15" spans="1:6" ht="18" customHeight="1" x14ac:dyDescent="0.25">
      <c r="B15" s="91"/>
      <c r="C15" s="91"/>
      <c r="D15" s="91"/>
      <c r="E15" s="91"/>
    </row>
    <row r="16" spans="1:6" ht="18" customHeight="1" x14ac:dyDescent="0.25">
      <c r="C16" s="2"/>
      <c r="D16" s="2"/>
      <c r="E16" s="3"/>
    </row>
    <row r="17" spans="2:5" ht="18" customHeight="1" x14ac:dyDescent="0.25">
      <c r="B17" s="26" t="s">
        <v>8</v>
      </c>
      <c r="C17" s="23" t="s">
        <v>10</v>
      </c>
      <c r="D17" s="23" t="s">
        <v>11</v>
      </c>
      <c r="E17" s="26" t="s">
        <v>7</v>
      </c>
    </row>
    <row r="18" spans="2:5" ht="18" customHeight="1" x14ac:dyDescent="0.25">
      <c r="B18" s="26" t="s">
        <v>9</v>
      </c>
      <c r="C18" s="79">
        <v>25</v>
      </c>
      <c r="D18" s="23"/>
      <c r="E18" s="26"/>
    </row>
    <row r="19" spans="2:5" ht="18" customHeight="1" x14ac:dyDescent="0.25">
      <c r="B19" s="26" t="s">
        <v>33</v>
      </c>
      <c r="C19" s="79">
        <v>50</v>
      </c>
      <c r="D19" s="23"/>
      <c r="E19" s="26" t="s">
        <v>19</v>
      </c>
    </row>
    <row r="20" spans="2:5" ht="18" customHeight="1" x14ac:dyDescent="0.25">
      <c r="B20" s="26" t="s">
        <v>14</v>
      </c>
      <c r="C20" s="79">
        <v>100</v>
      </c>
      <c r="D20" s="23" t="s">
        <v>4</v>
      </c>
      <c r="E20" s="26" t="s">
        <v>25</v>
      </c>
    </row>
    <row r="21" spans="2:5" ht="18" customHeight="1" x14ac:dyDescent="0.25">
      <c r="B21" s="26" t="s">
        <v>21</v>
      </c>
      <c r="C21" s="79">
        <v>0</v>
      </c>
      <c r="D21" s="23"/>
      <c r="E21" s="26" t="s">
        <v>26</v>
      </c>
    </row>
    <row r="22" spans="2:5" ht="18" customHeight="1" x14ac:dyDescent="0.25">
      <c r="B22" s="75" t="s">
        <v>2</v>
      </c>
      <c r="C22" s="86">
        <f>SUBTOTAL(109,BudgetTableau2[Prix])</f>
        <v>175</v>
      </c>
      <c r="D22" s="76"/>
      <c r="E22" s="75"/>
    </row>
    <row r="23" spans="2:5" ht="18" customHeight="1" x14ac:dyDescent="0.25">
      <c r="B23" s="91"/>
      <c r="C23" s="91"/>
      <c r="D23" s="91"/>
      <c r="E23" s="91"/>
    </row>
    <row r="24" spans="2:5" ht="18" customHeight="1" x14ac:dyDescent="0.25">
      <c r="C24" s="2"/>
      <c r="D24" s="2"/>
      <c r="E24" s="3"/>
    </row>
    <row r="25" spans="2:5" ht="18" customHeight="1" x14ac:dyDescent="0.25">
      <c r="B25" s="26" t="s">
        <v>15</v>
      </c>
      <c r="C25" s="23" t="s">
        <v>10</v>
      </c>
      <c r="D25" s="23" t="s">
        <v>11</v>
      </c>
      <c r="E25" s="26" t="s">
        <v>7</v>
      </c>
    </row>
    <row r="26" spans="2:5" ht="18" customHeight="1" x14ac:dyDescent="0.25">
      <c r="B26" s="26" t="s">
        <v>17</v>
      </c>
      <c r="C26" s="79">
        <v>50</v>
      </c>
      <c r="D26" s="23" t="s">
        <v>4</v>
      </c>
      <c r="E26" s="26"/>
    </row>
    <row r="27" spans="2:5" ht="18" customHeight="1" x14ac:dyDescent="0.25">
      <c r="B27" s="26" t="s">
        <v>18</v>
      </c>
      <c r="C27" s="79">
        <v>60</v>
      </c>
      <c r="D27" s="23" t="s">
        <v>4</v>
      </c>
      <c r="E27" s="26"/>
    </row>
    <row r="28" spans="2:5" ht="18" customHeight="1" x14ac:dyDescent="0.25">
      <c r="B28" s="26" t="s">
        <v>16</v>
      </c>
      <c r="C28" s="79">
        <v>125</v>
      </c>
      <c r="D28" s="23"/>
      <c r="E28" s="26" t="s">
        <v>20</v>
      </c>
    </row>
    <row r="29" spans="2:5" ht="18" customHeight="1" x14ac:dyDescent="0.25">
      <c r="B29" s="26" t="s">
        <v>34</v>
      </c>
      <c r="C29" s="79">
        <v>50</v>
      </c>
      <c r="D29" s="23"/>
      <c r="E29" s="26"/>
    </row>
    <row r="30" spans="2:5" ht="18" customHeight="1" x14ac:dyDescent="0.25">
      <c r="B30" s="26" t="s">
        <v>2</v>
      </c>
      <c r="C30" s="79">
        <f>SUBTOTAL(109,BudgetTableau3[Prix])</f>
        <v>285</v>
      </c>
      <c r="D30" s="32"/>
      <c r="E30" s="26"/>
    </row>
  </sheetData>
  <mergeCells count="2">
    <mergeCell ref="B23:E23"/>
    <mergeCell ref="B15:E15"/>
  </mergeCells>
  <dataValidations count="2">
    <dataValidation type="list" allowBlank="1" sqref="D28:D29">
      <formula1>"Oui,Non"</formula1>
    </dataValidation>
    <dataValidation type="list" allowBlank="1" sqref="D7:D13 D18:D21 D26:D27">
      <formula1>"Oui,Non"</formula1>
    </dataValidation>
  </dataValidations>
  <printOptions horizontalCentered="1"/>
  <pageMargins left="0.25" right="0.25" top="0.75" bottom="0.75" header="0.3" footer="0.3"/>
  <pageSetup scale="93" fitToHeight="0" orientation="landscape" r:id="rId1"/>
  <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fitToPage="1"/>
  </sheetPr>
  <dimension ref="A1:AI45"/>
  <sheetViews>
    <sheetView showGridLines="0" workbookViewId="0"/>
  </sheetViews>
  <sheetFormatPr baseColWidth="10" defaultColWidth="9.25" defaultRowHeight="12.75" x14ac:dyDescent="0.2"/>
  <cols>
    <col min="1" max="32" width="2.75" style="4" customWidth="1"/>
    <col min="33" max="33" width="2.75" style="5" customWidth="1"/>
    <col min="34" max="34" width="4.5" style="4" customWidth="1"/>
    <col min="35" max="16384" width="9.25" style="4"/>
  </cols>
  <sheetData>
    <row r="1" spans="1:35" ht="57" customHeight="1" x14ac:dyDescent="0.2">
      <c r="A1" s="71" t="s">
        <v>153</v>
      </c>
      <c r="B1" s="71"/>
      <c r="C1" s="71"/>
      <c r="D1" s="71"/>
      <c r="E1" s="71"/>
      <c r="F1" s="71"/>
      <c r="G1" s="71"/>
      <c r="H1" s="71"/>
      <c r="I1" s="71"/>
      <c r="J1" s="71"/>
      <c r="K1" s="71"/>
      <c r="L1" s="71"/>
      <c r="M1" s="71"/>
      <c r="N1" s="71"/>
      <c r="O1" s="71"/>
      <c r="P1" s="71"/>
      <c r="Q1" s="71"/>
      <c r="R1" s="71"/>
      <c r="S1" s="71"/>
      <c r="T1" s="71"/>
      <c r="U1" s="71"/>
      <c r="V1"/>
      <c r="W1"/>
      <c r="X1"/>
      <c r="Y1"/>
      <c r="Z1"/>
      <c r="AA1"/>
      <c r="AB1"/>
      <c r="AC1"/>
      <c r="AD1"/>
      <c r="AE1"/>
      <c r="AF1"/>
      <c r="AG1" s="4"/>
    </row>
    <row r="2" spans="1:35" ht="15" customHeight="1" x14ac:dyDescent="0.2">
      <c r="A2" s="45"/>
      <c r="B2" s="45"/>
      <c r="C2" s="45"/>
      <c r="D2" s="46"/>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5" ht="15" customHeight="1" x14ac:dyDescent="0.2">
      <c r="A3" s="45"/>
      <c r="B3" s="45"/>
      <c r="C3" s="45"/>
      <c r="D3" s="46"/>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5" ht="15" customHeight="1" x14ac:dyDescent="0.2">
      <c r="A4" s="45"/>
      <c r="B4" s="45"/>
      <c r="C4" s="45"/>
      <c r="D4" s="46"/>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5" ht="15" customHeight="1" x14ac:dyDescent="0.2">
      <c r="A5" s="45"/>
      <c r="B5" s="45"/>
      <c r="C5" s="45"/>
      <c r="D5" s="46"/>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5" ht="15" customHeight="1" x14ac:dyDescent="0.2">
      <c r="A6" s="45"/>
      <c r="B6" s="45"/>
      <c r="C6" s="45"/>
      <c r="D6" s="46"/>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row>
    <row r="7" spans="1:35" ht="15" customHeight="1" x14ac:dyDescent="0.2">
      <c r="A7" s="45"/>
      <c r="B7" s="45"/>
      <c r="C7" s="45"/>
      <c r="D7" s="46"/>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row>
    <row r="8" spans="1:35" ht="15" customHeight="1" x14ac:dyDescent="0.2">
      <c r="A8" s="45"/>
      <c r="B8" s="45"/>
      <c r="C8" s="45"/>
      <c r="D8" s="46"/>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row>
    <row r="9" spans="1:35" ht="15" customHeight="1" x14ac:dyDescent="0.2">
      <c r="A9" s="45"/>
      <c r="B9" s="45"/>
      <c r="C9" s="45"/>
      <c r="D9" s="46"/>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row>
    <row r="10" spans="1:35" ht="15" customHeight="1" x14ac:dyDescent="0.2">
      <c r="A10" s="45"/>
      <c r="B10" s="45"/>
      <c r="C10" s="45"/>
      <c r="D10" s="46"/>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row>
    <row r="11" spans="1:35" ht="15" customHeight="1" x14ac:dyDescent="0.2">
      <c r="A11" s="45"/>
      <c r="B11" s="45"/>
      <c r="C11" s="45"/>
      <c r="D11" s="46"/>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row>
    <row r="12" spans="1:35" ht="15" customHeight="1" x14ac:dyDescent="0.2">
      <c r="A12" s="45"/>
      <c r="B12" s="45"/>
      <c r="C12" s="45"/>
      <c r="D12" s="46"/>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row>
    <row r="13" spans="1:35" ht="15" customHeight="1" x14ac:dyDescent="0.2">
      <c r="A13" s="45"/>
      <c r="B13" s="45"/>
      <c r="C13" s="45"/>
      <c r="D13" s="46"/>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row>
    <row r="14" spans="1:35" ht="15" customHeight="1" x14ac:dyDescent="0.2">
      <c r="A14" s="45"/>
      <c r="B14" s="45"/>
      <c r="C14" s="45"/>
      <c r="D14" s="46"/>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row>
    <row r="15" spans="1:35" ht="15" customHeight="1" x14ac:dyDescent="0.2">
      <c r="A15" s="45"/>
      <c r="B15" s="45"/>
      <c r="C15" s="45"/>
      <c r="D15" s="46"/>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row>
    <row r="16" spans="1:35" ht="15" customHeight="1" x14ac:dyDescent="0.2">
      <c r="A16" s="45"/>
      <c r="B16" s="45"/>
      <c r="C16" s="45"/>
      <c r="D16" s="46"/>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row>
    <row r="17" spans="1:34" ht="15" customHeight="1" x14ac:dyDescent="0.2">
      <c r="A17" s="45"/>
      <c r="B17" s="45"/>
      <c r="C17" s="45"/>
      <c r="D17" s="46"/>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row>
    <row r="18" spans="1:34" ht="15" customHeight="1" x14ac:dyDescent="0.2">
      <c r="A18" s="45"/>
      <c r="B18" s="45"/>
      <c r="C18" s="45"/>
      <c r="D18" s="46"/>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row>
    <row r="19" spans="1:34" ht="15" customHeight="1" x14ac:dyDescent="0.2">
      <c r="A19" s="45"/>
      <c r="B19" s="45"/>
      <c r="C19" s="45"/>
      <c r="D19" s="46"/>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row>
    <row r="20" spans="1:34" ht="15" customHeight="1" x14ac:dyDescent="0.2">
      <c r="A20" s="45"/>
      <c r="B20" s="45"/>
      <c r="C20" s="45"/>
      <c r="D20" s="46"/>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row>
    <row r="21" spans="1:34" ht="15" customHeight="1" x14ac:dyDescent="0.2">
      <c r="A21" s="45"/>
      <c r="B21" s="45"/>
      <c r="C21" s="45"/>
      <c r="D21" s="46"/>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row>
    <row r="22" spans="1:34" ht="15" customHeight="1" x14ac:dyDescent="0.2">
      <c r="A22" s="45"/>
      <c r="B22" s="45"/>
      <c r="C22" s="45"/>
      <c r="D22" s="46"/>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row>
    <row r="23" spans="1:34" ht="15" customHeight="1" x14ac:dyDescent="0.2">
      <c r="A23" s="45"/>
      <c r="B23" s="45"/>
      <c r="C23" s="45"/>
      <c r="D23" s="46"/>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row>
    <row r="24" spans="1:34" ht="15" customHeight="1" x14ac:dyDescent="0.2">
      <c r="A24" s="45"/>
      <c r="B24" s="45"/>
      <c r="C24" s="45"/>
      <c r="D24" s="46"/>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row>
    <row r="25" spans="1:34" ht="15" customHeight="1" x14ac:dyDescent="0.2">
      <c r="A25" s="45"/>
      <c r="B25" s="45"/>
      <c r="C25" s="45"/>
      <c r="D25" s="46"/>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row>
    <row r="26" spans="1:34" ht="15" customHeight="1" x14ac:dyDescent="0.2">
      <c r="A26" s="45"/>
      <c r="B26" s="45"/>
      <c r="C26" s="45"/>
      <c r="D26" s="46"/>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row>
    <row r="27" spans="1:34" ht="15" customHeight="1" x14ac:dyDescent="0.2">
      <c r="A27" s="45"/>
      <c r="B27" s="45"/>
      <c r="C27" s="45"/>
      <c r="D27" s="46"/>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row>
    <row r="28" spans="1:34" ht="15" customHeight="1" x14ac:dyDescent="0.2">
      <c r="A28" s="45"/>
      <c r="B28" s="45"/>
      <c r="C28" s="45"/>
      <c r="D28" s="46"/>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row>
    <row r="29" spans="1:34" ht="15" customHeight="1" x14ac:dyDescent="0.2">
      <c r="A29" s="45"/>
      <c r="B29" s="45"/>
      <c r="C29" s="45"/>
      <c r="D29" s="46"/>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row>
    <row r="30" spans="1:34" ht="15" customHeight="1" x14ac:dyDescent="0.2">
      <c r="A30" s="45"/>
      <c r="B30" s="45"/>
      <c r="C30" s="45"/>
      <c r="D30" s="46"/>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row>
    <row r="31" spans="1:34" ht="15" customHeight="1" x14ac:dyDescent="0.2">
      <c r="A31" s="45"/>
      <c r="B31" s="45"/>
      <c r="C31" s="45"/>
      <c r="D31" s="46"/>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row>
    <row r="32" spans="1:34" ht="15" customHeight="1" x14ac:dyDescent="0.2">
      <c r="A32" s="45"/>
      <c r="B32" s="45"/>
      <c r="C32" s="45"/>
      <c r="D32" s="46"/>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row>
    <row r="33" spans="1:34" ht="15" customHeight="1" x14ac:dyDescent="0.2">
      <c r="A33" s="45"/>
      <c r="B33" s="45"/>
      <c r="C33" s="45"/>
      <c r="D33" s="46"/>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row>
    <row r="34" spans="1:34" ht="15" customHeight="1" x14ac:dyDescent="0.2">
      <c r="A34" s="45"/>
      <c r="B34" s="45"/>
      <c r="C34" s="45"/>
      <c r="D34" s="46"/>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row>
    <row r="35" spans="1:34" customFormat="1" ht="24" customHeight="1" x14ac:dyDescent="0.25">
      <c r="AH35" s="47" t="s">
        <v>152</v>
      </c>
    </row>
    <row r="36" spans="1:34" ht="18.75" customHeight="1" x14ac:dyDescent="0.2">
      <c r="A36" s="92" t="s">
        <v>7</v>
      </c>
      <c r="B36" s="92"/>
      <c r="C36" s="92"/>
      <c r="D36" s="92"/>
      <c r="E36" s="92"/>
      <c r="F36" s="92"/>
      <c r="G36" s="92"/>
      <c r="H36" s="92"/>
      <c r="I36" s="92"/>
      <c r="J36" s="92"/>
      <c r="K36" s="92"/>
      <c r="L36" s="92"/>
      <c r="M36" s="92"/>
      <c r="N36" s="92"/>
      <c r="O36" s="92"/>
      <c r="P36" s="92"/>
      <c r="Q36" s="92"/>
      <c r="R36" s="92"/>
      <c r="S36" s="10"/>
      <c r="T36" s="93" t="str">
        <f>" Total des invités confirmés : "&amp;InvitésConfirmés</f>
        <v xml:space="preserve"> Total des invités confirmés : 46</v>
      </c>
      <c r="U36" s="94"/>
      <c r="V36" s="94"/>
      <c r="W36" s="94"/>
      <c r="X36" s="94"/>
      <c r="Y36" s="94"/>
      <c r="Z36" s="94"/>
      <c r="AA36" s="94"/>
      <c r="AB36" s="94"/>
      <c r="AC36" s="94"/>
      <c r="AD36" s="94"/>
      <c r="AE36" s="94"/>
      <c r="AF36" s="94"/>
      <c r="AG36" s="94"/>
      <c r="AH36" s="95"/>
    </row>
    <row r="37" spans="1:34" ht="18" customHeight="1" x14ac:dyDescent="0.2">
      <c r="A37" s="33"/>
      <c r="B37" s="33"/>
      <c r="C37" s="34"/>
      <c r="D37" s="34"/>
      <c r="E37" s="34"/>
      <c r="F37" s="33"/>
      <c r="G37" s="33"/>
      <c r="H37" s="33"/>
      <c r="I37" s="33"/>
      <c r="J37" s="33"/>
      <c r="K37" s="33"/>
      <c r="L37" s="33"/>
      <c r="M37" s="33"/>
      <c r="N37" s="33"/>
      <c r="O37" s="33"/>
      <c r="P37" s="33"/>
      <c r="Q37" s="33"/>
      <c r="R37" s="33"/>
      <c r="S37" s="6"/>
      <c r="T37" s="37" t="s">
        <v>176</v>
      </c>
      <c r="U37" s="6"/>
      <c r="V37" s="6"/>
      <c r="W37" s="6"/>
      <c r="X37" s="7"/>
      <c r="Y37" s="1"/>
      <c r="Z37" s="1"/>
      <c r="AA37" s="1"/>
      <c r="AB37" s="1"/>
      <c r="AC37" s="1"/>
      <c r="AD37" s="1"/>
      <c r="AE37" s="1"/>
      <c r="AF37" s="1"/>
      <c r="AG37" s="6"/>
      <c r="AH37" s="38"/>
    </row>
    <row r="38" spans="1:34" ht="18" customHeight="1" x14ac:dyDescent="0.2">
      <c r="A38" s="35"/>
      <c r="B38" s="35"/>
      <c r="C38" s="36"/>
      <c r="D38" s="36"/>
      <c r="E38" s="36"/>
      <c r="F38" s="36"/>
      <c r="G38" s="36"/>
      <c r="H38" s="36"/>
      <c r="I38" s="36"/>
      <c r="J38" s="36"/>
      <c r="K38" s="36"/>
      <c r="L38" s="36"/>
      <c r="M38" s="36"/>
      <c r="N38" s="36"/>
      <c r="O38" s="36"/>
      <c r="P38" s="36"/>
      <c r="Q38" s="36"/>
      <c r="R38" s="36"/>
      <c r="S38" s="1"/>
      <c r="T38" s="39"/>
      <c r="U38" s="8" t="str">
        <f>ROUNDUP(InvitésConfirmés/6,0)&amp;" tables rondes de 1,35 m (6 places)"</f>
        <v>8 tables rondes de 1,35 m (6 places)</v>
      </c>
      <c r="V38" s="6"/>
      <c r="W38" s="6"/>
      <c r="X38" s="6"/>
      <c r="Y38" s="6"/>
      <c r="Z38" s="1"/>
      <c r="AA38" s="1"/>
      <c r="AB38" s="1"/>
      <c r="AC38" s="1"/>
      <c r="AD38" s="1"/>
      <c r="AE38" s="1"/>
      <c r="AF38" s="1"/>
      <c r="AG38" s="6"/>
      <c r="AH38" s="38"/>
    </row>
    <row r="39" spans="1:34" customFormat="1" ht="18" customHeight="1" x14ac:dyDescent="0.2">
      <c r="A39" s="35"/>
      <c r="B39" s="35"/>
      <c r="C39" s="36"/>
      <c r="D39" s="36"/>
      <c r="E39" s="36"/>
      <c r="F39" s="36"/>
      <c r="G39" s="36"/>
      <c r="H39" s="36"/>
      <c r="I39" s="36"/>
      <c r="J39" s="35"/>
      <c r="K39" s="36"/>
      <c r="L39" s="36"/>
      <c r="M39" s="35"/>
      <c r="N39" s="36"/>
      <c r="O39" s="36"/>
      <c r="P39" s="36"/>
      <c r="Q39" s="36"/>
      <c r="R39" s="36"/>
      <c r="S39" s="1"/>
      <c r="T39" s="39"/>
      <c r="U39" s="8" t="str">
        <f>ROUNDUP(InvitésConfirmés/8,0) &amp;" tables rondes de 1,50 m (8 places)"</f>
        <v>6 tables rondes de 1,50 m (8 places)</v>
      </c>
      <c r="V39" s="6"/>
      <c r="W39" s="6"/>
      <c r="X39" s="6"/>
      <c r="Y39" s="6"/>
      <c r="Z39" s="1"/>
      <c r="AA39" s="1"/>
      <c r="AB39" s="1"/>
      <c r="AC39" s="1"/>
      <c r="AD39" s="1"/>
      <c r="AE39" s="1"/>
      <c r="AF39" s="1"/>
      <c r="AG39" s="1"/>
      <c r="AH39" s="40"/>
    </row>
    <row r="40" spans="1:34" customFormat="1" ht="18" customHeight="1" x14ac:dyDescent="0.2">
      <c r="A40" s="35"/>
      <c r="B40" s="35"/>
      <c r="C40" s="36"/>
      <c r="D40" s="36"/>
      <c r="E40" s="36"/>
      <c r="F40" s="36"/>
      <c r="G40" s="36"/>
      <c r="H40" s="36"/>
      <c r="I40" s="36"/>
      <c r="J40" s="35"/>
      <c r="K40" s="36"/>
      <c r="L40" s="36"/>
      <c r="M40" s="35"/>
      <c r="N40" s="36"/>
      <c r="O40" s="36"/>
      <c r="P40" s="36"/>
      <c r="Q40" s="36"/>
      <c r="R40" s="36"/>
      <c r="S40" s="1"/>
      <c r="T40" s="39"/>
      <c r="U40" s="8" t="str">
        <f>ROUNDUP(InvitésConfirmés/10,0)&amp;" tables rondes de 1,50 m (10 places)"</f>
        <v>5 tables rondes de 1,50 m (10 places)</v>
      </c>
      <c r="V40" s="6"/>
      <c r="W40" s="6"/>
      <c r="X40" s="6"/>
      <c r="Y40" s="6"/>
      <c r="Z40" s="1"/>
      <c r="AA40" s="1"/>
      <c r="AB40" s="1"/>
      <c r="AC40" s="1"/>
      <c r="AD40" s="1"/>
      <c r="AE40" s="1"/>
      <c r="AF40" s="1"/>
      <c r="AG40" s="1"/>
      <c r="AH40" s="40"/>
    </row>
    <row r="41" spans="1:34" ht="18" customHeight="1" x14ac:dyDescent="0.2">
      <c r="A41" s="35"/>
      <c r="B41" s="35"/>
      <c r="C41" s="35"/>
      <c r="D41" s="36"/>
      <c r="E41" s="36"/>
      <c r="F41" s="36"/>
      <c r="G41" s="36"/>
      <c r="H41" s="36"/>
      <c r="I41" s="36"/>
      <c r="J41" s="35"/>
      <c r="K41" s="36"/>
      <c r="L41" s="36"/>
      <c r="M41" s="35"/>
      <c r="N41" s="36"/>
      <c r="O41" s="36"/>
      <c r="P41" s="36"/>
      <c r="Q41" s="36"/>
      <c r="R41" s="36"/>
      <c r="S41" s="1"/>
      <c r="T41" s="39"/>
      <c r="U41" s="8" t="str">
        <f>ROUNDUP(InvitésConfirmés/6,0)&amp; " tables rectangulaires de 0,75 m x 1,80 m (6 places)"</f>
        <v>8 tables rectangulaires de 0,75 m x 1,80 m (6 places)</v>
      </c>
      <c r="V41" s="6"/>
      <c r="W41" s="6"/>
      <c r="X41" s="6"/>
      <c r="Y41" s="6"/>
      <c r="Z41" s="1"/>
      <c r="AA41" s="1"/>
      <c r="AB41" s="1"/>
      <c r="AC41" s="1"/>
      <c r="AD41" s="1"/>
      <c r="AE41" s="1"/>
      <c r="AF41" s="1"/>
      <c r="AG41" s="11"/>
      <c r="AH41" s="38"/>
    </row>
    <row r="42" spans="1:34" ht="18" customHeight="1" x14ac:dyDescent="0.2">
      <c r="A42" s="35"/>
      <c r="B42" s="35"/>
      <c r="C42" s="35"/>
      <c r="D42" s="36"/>
      <c r="E42" s="36"/>
      <c r="F42" s="36"/>
      <c r="G42" s="36"/>
      <c r="H42" s="36"/>
      <c r="I42" s="36"/>
      <c r="J42" s="35"/>
      <c r="K42" s="36"/>
      <c r="L42" s="36"/>
      <c r="M42" s="35"/>
      <c r="N42" s="36"/>
      <c r="O42" s="36"/>
      <c r="P42" s="36"/>
      <c r="Q42" s="36"/>
      <c r="R42" s="36"/>
      <c r="S42" s="6"/>
      <c r="T42" s="41"/>
      <c r="U42" s="8" t="str">
        <f>ROUNDUP(InvitésConfirmés/8,0)&amp;" tables rectangulaires de 0,75 m x 2,40 m (8 places)"</f>
        <v>6 tables rectangulaires de 0,75 m x 2,40 m (8 places)</v>
      </c>
      <c r="V42" s="6"/>
      <c r="W42" s="6"/>
      <c r="X42" s="6"/>
      <c r="Y42" s="6"/>
      <c r="Z42" s="6"/>
      <c r="AA42" s="6"/>
      <c r="AB42" s="6"/>
      <c r="AC42" s="6"/>
      <c r="AD42" s="6"/>
      <c r="AE42" s="6"/>
      <c r="AF42" s="6"/>
      <c r="AG42" s="11"/>
      <c r="AH42" s="38"/>
    </row>
    <row r="43" spans="1:34" ht="18" customHeight="1" x14ac:dyDescent="0.2">
      <c r="A43" s="35"/>
      <c r="B43" s="35"/>
      <c r="C43" s="35"/>
      <c r="D43" s="36"/>
      <c r="E43" s="36"/>
      <c r="F43" s="36"/>
      <c r="G43" s="36"/>
      <c r="H43" s="36"/>
      <c r="I43" s="36"/>
      <c r="J43" s="35"/>
      <c r="K43" s="36"/>
      <c r="L43" s="36"/>
      <c r="M43" s="35"/>
      <c r="N43" s="36"/>
      <c r="O43" s="36"/>
      <c r="P43" s="36"/>
      <c r="Q43" s="36"/>
      <c r="R43" s="36"/>
      <c r="S43" s="6"/>
      <c r="T43" s="74" t="s">
        <v>154</v>
      </c>
      <c r="U43" s="42"/>
      <c r="V43" s="42"/>
      <c r="W43" s="42"/>
      <c r="X43" s="42"/>
      <c r="Y43" s="42"/>
      <c r="Z43" s="42"/>
      <c r="AA43" s="42"/>
      <c r="AB43" s="42"/>
      <c r="AC43" s="42"/>
      <c r="AD43" s="42"/>
      <c r="AE43" s="42"/>
      <c r="AF43" s="42"/>
      <c r="AG43" s="43"/>
      <c r="AH43" s="44"/>
    </row>
    <row r="44" spans="1:34" ht="15.75" x14ac:dyDescent="0.2">
      <c r="A44"/>
      <c r="F44"/>
      <c r="G44"/>
      <c r="H44"/>
      <c r="I44"/>
      <c r="K44"/>
      <c r="L44"/>
      <c r="N44"/>
      <c r="O44"/>
      <c r="P44"/>
      <c r="Q44"/>
      <c r="R44"/>
      <c r="S44"/>
      <c r="T44"/>
      <c r="U44"/>
      <c r="V44"/>
      <c r="Z44"/>
      <c r="AA44"/>
      <c r="AB44"/>
      <c r="AC44"/>
      <c r="AD44"/>
      <c r="AE44"/>
      <c r="AF44"/>
    </row>
    <row r="45" spans="1:34" ht="15.75" x14ac:dyDescent="0.2">
      <c r="A45"/>
      <c r="F45"/>
      <c r="G45"/>
      <c r="I45"/>
      <c r="J45"/>
      <c r="K45"/>
      <c r="L45"/>
      <c r="M45"/>
      <c r="N45"/>
      <c r="O45"/>
      <c r="P45"/>
      <c r="Q45"/>
      <c r="R45"/>
      <c r="S45"/>
      <c r="T45"/>
      <c r="U45"/>
      <c r="V45"/>
      <c r="W45"/>
      <c r="X45"/>
      <c r="Y45"/>
      <c r="Z45"/>
      <c r="AA45"/>
      <c r="AB45"/>
      <c r="AC45"/>
      <c r="AD45"/>
      <c r="AE45"/>
      <c r="AF45"/>
    </row>
  </sheetData>
  <mergeCells count="2">
    <mergeCell ref="A36:R36"/>
    <mergeCell ref="T36:AH36"/>
  </mergeCells>
  <printOptions horizontalCentered="1"/>
  <pageMargins left="0.25" right="0.25" top="0.75" bottom="0.75" header="0.3" footer="0.3"/>
  <pageSetup scale="9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69924D1ECC420D47A2456556BC94F7370400BDF4491DEA4973499845289601F88B9F" ma:contentTypeVersion="55" ma:contentTypeDescription="Create a new document." ma:contentTypeScope="" ma:versionID="41eb558a2b826e6e4f9defd990175bec">
  <xsd:schema xmlns:xsd="http://www.w3.org/2001/XMLSchema" xmlns:xs="http://www.w3.org/2001/XMLSchema" xmlns:p="http://schemas.microsoft.com/office/2006/metadata/properties" xmlns:ns2="6d93d202-47fc-4405-873a-cab67cc5f1b2" xmlns:ns3="64acb2c5-0a2b-4bda-bd34-58e36cbb80d2" targetNamespace="http://schemas.microsoft.com/office/2006/metadata/properties" ma:root="true" ma:fieldsID="19deea0185cf7bc57eee9b90b1ba2ace" ns2:_="" ns3:_="">
    <xsd:import namespace="6d93d202-47fc-4405-873a-cab67cc5f1b2"/>
    <xsd:import namespace="64acb2c5-0a2b-4bda-bd34-58e36cbb80d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93d202-47fc-4405-873a-cab67cc5f1b2"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dc79c007-7f28-4db9-9ba1-525d19a3279b}"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80C6DD30-196A-4C6B-B1BF-A43F3B8ACD4F}" ma:internalName="CSXSubmissionMarket" ma:readOnly="false" ma:showField="MarketName" ma:web="6d93d202-47fc-4405-873a-cab67cc5f1b2">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bb16b974-ed24-4278-8820-8e232d38904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7E2D4CA2-442A-4FDA-AA57-71B8C7B2C53C}" ma:internalName="InProjectListLookup" ma:readOnly="true" ma:showField="InProjectLis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fd9a49dc-3dbf-4047-b62d-1d587abe7b40}"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7E2D4CA2-442A-4FDA-AA57-71B8C7B2C53C}" ma:internalName="LastCompleteVersionLookup" ma:readOnly="true" ma:showField="LastComplete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7E2D4CA2-442A-4FDA-AA57-71B8C7B2C53C}" ma:internalName="LastPreviewErrorLookup" ma:readOnly="true" ma:showField="LastPreview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7E2D4CA2-442A-4FDA-AA57-71B8C7B2C53C}" ma:internalName="LastPreviewResultLookup" ma:readOnly="true" ma:showField="LastPreview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7E2D4CA2-442A-4FDA-AA57-71B8C7B2C53C}" ma:internalName="LastPreviewAttemptDateLookup" ma:readOnly="true" ma:showField="LastPreview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7E2D4CA2-442A-4FDA-AA57-71B8C7B2C53C}" ma:internalName="LastPreviewedByLookup" ma:readOnly="true" ma:showField="LastPreview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7E2D4CA2-442A-4FDA-AA57-71B8C7B2C53C}" ma:internalName="LastPreviewTimeLookup" ma:readOnly="true" ma:showField="LastPreview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7E2D4CA2-442A-4FDA-AA57-71B8C7B2C53C}" ma:internalName="LastPreviewVersionLookup" ma:readOnly="true" ma:showField="LastPreview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7E2D4CA2-442A-4FDA-AA57-71B8C7B2C53C}" ma:internalName="LastPublishErrorLookup" ma:readOnly="true" ma:showField="LastPublish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7E2D4CA2-442A-4FDA-AA57-71B8C7B2C53C}" ma:internalName="LastPublishResultLookup" ma:readOnly="true" ma:showField="LastPublish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7E2D4CA2-442A-4FDA-AA57-71B8C7B2C53C}" ma:internalName="LastPublishAttemptDateLookup" ma:readOnly="true" ma:showField="LastPublish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7E2D4CA2-442A-4FDA-AA57-71B8C7B2C53C}" ma:internalName="LastPublishedByLookup" ma:readOnly="true" ma:showField="LastPublish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7E2D4CA2-442A-4FDA-AA57-71B8C7B2C53C}" ma:internalName="LastPublishTimeLookup" ma:readOnly="true" ma:showField="LastPublish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7E2D4CA2-442A-4FDA-AA57-71B8C7B2C53C}" ma:internalName="LastPublishVersionLookup" ma:readOnly="true" ma:showField="LastPublish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4CDE398E-75A7-4993-8C61-2BFD31F64754}" ma:internalName="LocLastLocAttemptVersionLookup" ma:readOnly="false" ma:showField="LastLocAttemptVersion" ma:web="6d93d202-47fc-4405-873a-cab67cc5f1b2">
      <xsd:simpleType>
        <xsd:restriction base="dms:Lookup"/>
      </xsd:simpleType>
    </xsd:element>
    <xsd:element name="LocLastLocAttemptVersionTypeLookup" ma:index="72" nillable="true" ma:displayName="Loc Last Loc Attempt Version Type" ma:default="" ma:list="{4CDE398E-75A7-4993-8C61-2BFD31F64754}" ma:internalName="LocLastLocAttemptVersionTypeLookup" ma:readOnly="true" ma:showField="LastLocAttemptVersionType" ma:web="6d93d202-47fc-4405-873a-cab67cc5f1b2">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4CDE398E-75A7-4993-8C61-2BFD31F64754}" ma:internalName="LocNewPublishedVersionLookup" ma:readOnly="true" ma:showField="NewPublishedVersion" ma:web="6d93d202-47fc-4405-873a-cab67cc5f1b2">
      <xsd:simpleType>
        <xsd:restriction base="dms:Lookup"/>
      </xsd:simpleType>
    </xsd:element>
    <xsd:element name="LocOverallHandbackStatusLookup" ma:index="76" nillable="true" ma:displayName="Loc Overall Handback Status" ma:default="" ma:list="{4CDE398E-75A7-4993-8C61-2BFD31F64754}" ma:internalName="LocOverallHandbackStatusLookup" ma:readOnly="true" ma:showField="OverallHandbackStatus" ma:web="6d93d202-47fc-4405-873a-cab67cc5f1b2">
      <xsd:simpleType>
        <xsd:restriction base="dms:Lookup"/>
      </xsd:simpleType>
    </xsd:element>
    <xsd:element name="LocOverallLocStatusLookup" ma:index="77" nillable="true" ma:displayName="Loc Overall Localize Status" ma:default="" ma:list="{4CDE398E-75A7-4993-8C61-2BFD31F64754}" ma:internalName="LocOverallLocStatusLookup" ma:readOnly="true" ma:showField="OverallLocStatus" ma:web="6d93d202-47fc-4405-873a-cab67cc5f1b2">
      <xsd:simpleType>
        <xsd:restriction base="dms:Lookup"/>
      </xsd:simpleType>
    </xsd:element>
    <xsd:element name="LocOverallPreviewStatusLookup" ma:index="78" nillable="true" ma:displayName="Loc Overall Preview Status" ma:default="" ma:list="{4CDE398E-75A7-4993-8C61-2BFD31F64754}" ma:internalName="LocOverallPreviewStatusLookup" ma:readOnly="true" ma:showField="OverallPreviewStatus" ma:web="6d93d202-47fc-4405-873a-cab67cc5f1b2">
      <xsd:simpleType>
        <xsd:restriction base="dms:Lookup"/>
      </xsd:simpleType>
    </xsd:element>
    <xsd:element name="LocOverallPublishStatusLookup" ma:index="79" nillable="true" ma:displayName="Loc Overall Publish Status" ma:default="" ma:list="{4CDE398E-75A7-4993-8C61-2BFD31F64754}" ma:internalName="LocOverallPublishStatusLookup" ma:readOnly="true" ma:showField="OverallPublishStatus" ma:web="6d93d202-47fc-4405-873a-cab67cc5f1b2">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4CDE398E-75A7-4993-8C61-2BFD31F64754}" ma:internalName="LocProcessedForHandoffsLookup" ma:readOnly="true" ma:showField="ProcessedForHandoffs" ma:web="6d93d202-47fc-4405-873a-cab67cc5f1b2">
      <xsd:simpleType>
        <xsd:restriction base="dms:Lookup"/>
      </xsd:simpleType>
    </xsd:element>
    <xsd:element name="LocProcessedForMarketsLookup" ma:index="82" nillable="true" ma:displayName="Loc Processed For Markets" ma:default="" ma:list="{4CDE398E-75A7-4993-8C61-2BFD31F64754}" ma:internalName="LocProcessedForMarketsLookup" ma:readOnly="true" ma:showField="ProcessedForMarkets" ma:web="6d93d202-47fc-4405-873a-cab67cc5f1b2">
      <xsd:simpleType>
        <xsd:restriction base="dms:Lookup"/>
      </xsd:simpleType>
    </xsd:element>
    <xsd:element name="LocPublishedDependentAssetsLookup" ma:index="83" nillable="true" ma:displayName="Loc Published Dependent Assets" ma:default="" ma:list="{4CDE398E-75A7-4993-8C61-2BFD31F64754}" ma:internalName="LocPublishedDependentAssetsLookup" ma:readOnly="true" ma:showField="PublishedDependentAssets" ma:web="6d93d202-47fc-4405-873a-cab67cc5f1b2">
      <xsd:simpleType>
        <xsd:restriction base="dms:Lookup"/>
      </xsd:simpleType>
    </xsd:element>
    <xsd:element name="LocPublishedLinkedAssetsLookup" ma:index="84" nillable="true" ma:displayName="Loc Published Linked Assets" ma:default="" ma:list="{4CDE398E-75A7-4993-8C61-2BFD31F64754}" ma:internalName="LocPublishedLinkedAssetsLookup" ma:readOnly="true" ma:showField="PublishedLinkedAssets" ma:web="6d93d202-47fc-4405-873a-cab67cc5f1b2">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db560eb5-700a-4f94-8fda-b57de4261f12}"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80C6DD30-196A-4C6B-B1BF-A43F3B8ACD4F}" ma:internalName="Markets" ma:readOnly="false" ma:showField="MarketNa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7E2D4CA2-442A-4FDA-AA57-71B8C7B2C53C}" ma:internalName="NumOfRatingsLookup" ma:readOnly="true" ma:showField="NumOfRating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7E2D4CA2-442A-4FDA-AA57-71B8C7B2C53C}" ma:internalName="PublishStatusLookup" ma:readOnly="false" ma:showField="PublishStatu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6e3f7319-fb8f-4449-8902-000ab73a856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11d213f5-ec09-44b6-a8be-9da225be7a8d}" ma:internalName="TaxCatchAll" ma:showField="CatchAllData"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11d213f5-ec09-44b6-a8be-9da225be7a8d}" ma:internalName="TaxCatchAllLabel" ma:readOnly="true" ma:showField="CatchAllDataLabel"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acb2c5-0a2b-4bda-bd34-58e36cbb80d2"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Description xmlns="6d93d202-47fc-4405-873a-cab67cc5f1b2" xsi:nil="true"/>
    <AssetExpire xmlns="6d93d202-47fc-4405-873a-cab67cc5f1b2">2029-01-01T08:00:00+00:00</AssetExpire>
    <CampaignTagsTaxHTField0 xmlns="6d93d202-47fc-4405-873a-cab67cc5f1b2">
      <Terms xmlns="http://schemas.microsoft.com/office/infopath/2007/PartnerControls"/>
    </CampaignTagsTaxHTField0>
    <IntlLangReviewDate xmlns="6d93d202-47fc-4405-873a-cab67cc5f1b2" xsi:nil="true"/>
    <TPFriendlyName xmlns="6d93d202-47fc-4405-873a-cab67cc5f1b2" xsi:nil="true"/>
    <IntlLangReview xmlns="6d93d202-47fc-4405-873a-cab67cc5f1b2">false</IntlLangReview>
    <LocLastLocAttemptVersionLookup xmlns="6d93d202-47fc-4405-873a-cab67cc5f1b2">854868</LocLastLocAttemptVersionLookup>
    <PolicheckWords xmlns="6d93d202-47fc-4405-873a-cab67cc5f1b2" xsi:nil="true"/>
    <SubmitterId xmlns="6d93d202-47fc-4405-873a-cab67cc5f1b2" xsi:nil="true"/>
    <AcquiredFrom xmlns="6d93d202-47fc-4405-873a-cab67cc5f1b2">Internal MS</AcquiredFrom>
    <EditorialStatus xmlns="6d93d202-47fc-4405-873a-cab67cc5f1b2">Complete</EditorialStatus>
    <Markets xmlns="6d93d202-47fc-4405-873a-cab67cc5f1b2"/>
    <OriginAsset xmlns="6d93d202-47fc-4405-873a-cab67cc5f1b2" xsi:nil="true"/>
    <AssetStart xmlns="6d93d202-47fc-4405-873a-cab67cc5f1b2">2012-08-30T21:29:00+00:00</AssetStart>
    <FriendlyTitle xmlns="6d93d202-47fc-4405-873a-cab67cc5f1b2" xsi:nil="true"/>
    <MarketSpecific xmlns="6d93d202-47fc-4405-873a-cab67cc5f1b2">false</MarketSpecific>
    <TPNamespace xmlns="6d93d202-47fc-4405-873a-cab67cc5f1b2" xsi:nil="true"/>
    <PublishStatusLookup xmlns="6d93d202-47fc-4405-873a-cab67cc5f1b2">
      <Value>512584</Value>
    </PublishStatusLookup>
    <APAuthor xmlns="6d93d202-47fc-4405-873a-cab67cc5f1b2">
      <UserInfo>
        <DisplayName>REDMOND\matthos</DisplayName>
        <AccountId>59</AccountId>
        <AccountType/>
      </UserInfo>
    </APAuthor>
    <TPCommandLine xmlns="6d93d202-47fc-4405-873a-cab67cc5f1b2" xsi:nil="true"/>
    <IntlLangReviewer xmlns="6d93d202-47fc-4405-873a-cab67cc5f1b2" xsi:nil="true"/>
    <OpenTemplate xmlns="6d93d202-47fc-4405-873a-cab67cc5f1b2">true</OpenTemplate>
    <CSXSubmissionDate xmlns="6d93d202-47fc-4405-873a-cab67cc5f1b2" xsi:nil="true"/>
    <TaxCatchAll xmlns="6d93d202-47fc-4405-873a-cab67cc5f1b2"/>
    <Manager xmlns="6d93d202-47fc-4405-873a-cab67cc5f1b2" xsi:nil="true"/>
    <NumericId xmlns="6d93d202-47fc-4405-873a-cab67cc5f1b2" xsi:nil="true"/>
    <ParentAssetId xmlns="6d93d202-47fc-4405-873a-cab67cc5f1b2" xsi:nil="true"/>
    <OriginalSourceMarket xmlns="6d93d202-47fc-4405-873a-cab67cc5f1b2">english</OriginalSourceMarket>
    <ApprovalStatus xmlns="6d93d202-47fc-4405-873a-cab67cc5f1b2">InProgress</ApprovalStatus>
    <TPComponent xmlns="6d93d202-47fc-4405-873a-cab67cc5f1b2" xsi:nil="true"/>
    <EditorialTags xmlns="6d93d202-47fc-4405-873a-cab67cc5f1b2" xsi:nil="true"/>
    <TPExecutable xmlns="6d93d202-47fc-4405-873a-cab67cc5f1b2" xsi:nil="true"/>
    <TPLaunchHelpLink xmlns="6d93d202-47fc-4405-873a-cab67cc5f1b2" xsi:nil="true"/>
    <LocComments xmlns="6d93d202-47fc-4405-873a-cab67cc5f1b2" xsi:nil="true"/>
    <LocRecommendedHandoff xmlns="6d93d202-47fc-4405-873a-cab67cc5f1b2" xsi:nil="true"/>
    <SourceTitle xmlns="6d93d202-47fc-4405-873a-cab67cc5f1b2" xsi:nil="true"/>
    <CSXUpdate xmlns="6d93d202-47fc-4405-873a-cab67cc5f1b2">false</CSXUpdate>
    <IntlLocPriority xmlns="6d93d202-47fc-4405-873a-cab67cc5f1b2" xsi:nil="true"/>
    <UAProjectedTotalWords xmlns="6d93d202-47fc-4405-873a-cab67cc5f1b2" xsi:nil="true"/>
    <AssetType xmlns="6d93d202-47fc-4405-873a-cab67cc5f1b2">TP</AssetType>
    <MachineTranslated xmlns="6d93d202-47fc-4405-873a-cab67cc5f1b2">false</MachineTranslated>
    <OutputCachingOn xmlns="6d93d202-47fc-4405-873a-cab67cc5f1b2">false</OutputCachingOn>
    <TemplateStatus xmlns="6d93d202-47fc-4405-873a-cab67cc5f1b2">Complete</TemplateStatus>
    <IsSearchable xmlns="6d93d202-47fc-4405-873a-cab67cc5f1b2">true</IsSearchable>
    <ContentItem xmlns="6d93d202-47fc-4405-873a-cab67cc5f1b2" xsi:nil="true"/>
    <HandoffToMSDN xmlns="6d93d202-47fc-4405-873a-cab67cc5f1b2" xsi:nil="true"/>
    <ShowIn xmlns="6d93d202-47fc-4405-873a-cab67cc5f1b2">Show everywhere</ShowIn>
    <ThumbnailAssetId xmlns="6d93d202-47fc-4405-873a-cab67cc5f1b2" xsi:nil="true"/>
    <UALocComments xmlns="6d93d202-47fc-4405-873a-cab67cc5f1b2" xsi:nil="true"/>
    <UALocRecommendation xmlns="6d93d202-47fc-4405-873a-cab67cc5f1b2">Localize</UALocRecommendation>
    <LastModifiedDateTime xmlns="6d93d202-47fc-4405-873a-cab67cc5f1b2" xsi:nil="true"/>
    <LegacyData xmlns="6d93d202-47fc-4405-873a-cab67cc5f1b2" xsi:nil="true"/>
    <LocManualTestRequired xmlns="6d93d202-47fc-4405-873a-cab67cc5f1b2">false</LocManualTestRequired>
    <LocMarketGroupTiers2 xmlns="6d93d202-47fc-4405-873a-cab67cc5f1b2" xsi:nil="true"/>
    <ClipArtFilename xmlns="6d93d202-47fc-4405-873a-cab67cc5f1b2" xsi:nil="true"/>
    <TPApplication xmlns="6d93d202-47fc-4405-873a-cab67cc5f1b2" xsi:nil="true"/>
    <CSXHash xmlns="6d93d202-47fc-4405-873a-cab67cc5f1b2" xsi:nil="true"/>
    <DirectSourceMarket xmlns="6d93d202-47fc-4405-873a-cab67cc5f1b2">english</DirectSourceMarket>
    <PrimaryImageGen xmlns="6d93d202-47fc-4405-873a-cab67cc5f1b2">false</PrimaryImageGen>
    <PlannedPubDate xmlns="6d93d202-47fc-4405-873a-cab67cc5f1b2" xsi:nil="true"/>
    <CSXSubmissionMarket xmlns="6d93d202-47fc-4405-873a-cab67cc5f1b2" xsi:nil="true"/>
    <Downloads xmlns="6d93d202-47fc-4405-873a-cab67cc5f1b2">0</Downloads>
    <ArtSampleDocs xmlns="6d93d202-47fc-4405-873a-cab67cc5f1b2" xsi:nil="true"/>
    <TrustLevel xmlns="6d93d202-47fc-4405-873a-cab67cc5f1b2">1 Microsoft Managed Content</TrustLevel>
    <BlockPublish xmlns="6d93d202-47fc-4405-873a-cab67cc5f1b2">false</BlockPublish>
    <TPLaunchHelpLinkType xmlns="6d93d202-47fc-4405-873a-cab67cc5f1b2">Template</TPLaunchHelpLinkType>
    <LocalizationTagsTaxHTField0 xmlns="6d93d202-47fc-4405-873a-cab67cc5f1b2">
      <Terms xmlns="http://schemas.microsoft.com/office/infopath/2007/PartnerControls"/>
    </LocalizationTagsTaxHTField0>
    <BusinessGroup xmlns="6d93d202-47fc-4405-873a-cab67cc5f1b2" xsi:nil="true"/>
    <Providers xmlns="6d93d202-47fc-4405-873a-cab67cc5f1b2" xsi:nil="true"/>
    <TemplateTemplateType xmlns="6d93d202-47fc-4405-873a-cab67cc5f1b2">Excel Spreadsheet Template</TemplateTemplateType>
    <TimesCloned xmlns="6d93d202-47fc-4405-873a-cab67cc5f1b2" xsi:nil="true"/>
    <TPAppVersion xmlns="6d93d202-47fc-4405-873a-cab67cc5f1b2" xsi:nil="true"/>
    <VoteCount xmlns="6d93d202-47fc-4405-873a-cab67cc5f1b2" xsi:nil="true"/>
    <AverageRating xmlns="6d93d202-47fc-4405-873a-cab67cc5f1b2" xsi:nil="true"/>
    <FeatureTagsTaxHTField0 xmlns="6d93d202-47fc-4405-873a-cab67cc5f1b2">
      <Terms xmlns="http://schemas.microsoft.com/office/infopath/2007/PartnerControls"/>
    </FeatureTagsTaxHTField0>
    <Provider xmlns="6d93d202-47fc-4405-873a-cab67cc5f1b2" xsi:nil="true"/>
    <UACurrentWords xmlns="6d93d202-47fc-4405-873a-cab67cc5f1b2" xsi:nil="true"/>
    <AssetId xmlns="6d93d202-47fc-4405-873a-cab67cc5f1b2">TP103427563</AssetId>
    <TPClientViewer xmlns="6d93d202-47fc-4405-873a-cab67cc5f1b2" xsi:nil="true"/>
    <DSATActionTaken xmlns="6d93d202-47fc-4405-873a-cab67cc5f1b2" xsi:nil="true"/>
    <APEditor xmlns="6d93d202-47fc-4405-873a-cab67cc5f1b2">
      <UserInfo>
        <DisplayName/>
        <AccountId xsi:nil="true"/>
        <AccountType/>
      </UserInfo>
    </APEditor>
    <TPInstallLocation xmlns="6d93d202-47fc-4405-873a-cab67cc5f1b2" xsi:nil="true"/>
    <OOCacheId xmlns="6d93d202-47fc-4405-873a-cab67cc5f1b2" xsi:nil="true"/>
    <IsDeleted xmlns="6d93d202-47fc-4405-873a-cab67cc5f1b2">false</IsDeleted>
    <PublishTargets xmlns="6d93d202-47fc-4405-873a-cab67cc5f1b2">OfficeOnlineVNext</PublishTargets>
    <ApprovalLog xmlns="6d93d202-47fc-4405-873a-cab67cc5f1b2" xsi:nil="true"/>
    <BugNumber xmlns="6d93d202-47fc-4405-873a-cab67cc5f1b2" xsi:nil="true"/>
    <CrawlForDependencies xmlns="6d93d202-47fc-4405-873a-cab67cc5f1b2">false</CrawlForDependencies>
    <InternalTagsTaxHTField0 xmlns="6d93d202-47fc-4405-873a-cab67cc5f1b2">
      <Terms xmlns="http://schemas.microsoft.com/office/infopath/2007/PartnerControls"/>
    </InternalTagsTaxHTField0>
    <LastHandOff xmlns="6d93d202-47fc-4405-873a-cab67cc5f1b2" xsi:nil="true"/>
    <Milestone xmlns="6d93d202-47fc-4405-873a-cab67cc5f1b2" xsi:nil="true"/>
    <OriginalRelease xmlns="6d93d202-47fc-4405-873a-cab67cc5f1b2">15</OriginalRelease>
    <RecommendationsModifier xmlns="6d93d202-47fc-4405-873a-cab67cc5f1b2" xsi:nil="true"/>
    <ScenarioTagsTaxHTField0 xmlns="6d93d202-47fc-4405-873a-cab67cc5f1b2">
      <Terms xmlns="http://schemas.microsoft.com/office/infopath/2007/PartnerControls"/>
    </ScenarioTagsTaxHTField0>
    <UANotes xmlns="6d93d202-47fc-4405-873a-cab67cc5f1b2" xsi:nil="true"/>
    <Component xmlns="64acb2c5-0a2b-4bda-bd34-58e36cbb80d2" xsi:nil="true"/>
    <Description0 xmlns="64acb2c5-0a2b-4bda-bd34-58e36cbb80d2" xsi:nil="true"/>
  </documentManagement>
</p:properties>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46AEB181-6E29-40A9-BB14-5956137E77AC}"/>
</file>

<file path=customXml/itemProps2.xml><?xml version="1.0" encoding="utf-8"?>
<ds:datastoreItem xmlns:ds="http://schemas.openxmlformats.org/officeDocument/2006/customXml" ds:itemID="{FA3FDFCB-68B2-443B-B74D-45995B5AB487}"/>
</file>

<file path=customXml/itemProps3.xml><?xml version="1.0" encoding="utf-8"?>
<ds:datastoreItem xmlns:ds="http://schemas.openxmlformats.org/officeDocument/2006/customXml" ds:itemID="{94C9E900-E951-4E67-A753-F1A8AD2CD4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7</vt:i4>
      </vt:variant>
    </vt:vector>
  </HeadingPairs>
  <TitlesOfParts>
    <vt:vector size="12" baseType="lpstr">
      <vt:lpstr>Présentation de la fête</vt:lpstr>
      <vt:lpstr>Liste d’invités</vt:lpstr>
      <vt:lpstr>Nourriture Et Boissons</vt:lpstr>
      <vt:lpstr>Autres Indispensables</vt:lpstr>
      <vt:lpstr>Grille de plan de table</vt:lpstr>
      <vt:lpstr>En_têteTableau1</vt:lpstr>
      <vt:lpstr>En_têteTableau2</vt:lpstr>
      <vt:lpstr>En_têteTableau3</vt:lpstr>
      <vt:lpstr>InvitésConfirmés</vt:lpstr>
      <vt:lpstr>TotalAdultes</vt:lpstr>
      <vt:lpstr>TotalEnfants</vt:lpstr>
      <vt:lpstr>'Grille de plan de table'!Zone_d_impression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dc:creator>
  <cp:lastModifiedBy>FRA</cp:lastModifiedBy>
  <dcterms:created xsi:type="dcterms:W3CDTF">2012-08-28T21:36:07Z</dcterms:created>
  <dcterms:modified xsi:type="dcterms:W3CDTF">2012-11-22T04:25:01Z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0x01010069924D1ECC420D47A2456556BC94F7370400BDF4491DEA4973499845289601F88B9F</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