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15"/>
  <workbookPr codeName="ThisWorkbook"/>
  <mc:AlternateContent xmlns:mc="http://schemas.openxmlformats.org/markup-compatibility/2006">
    <mc:Choice Requires="x15">
      <x15ac:absPath xmlns:x15ac="http://schemas.microsoft.com/office/spreadsheetml/2010/11/ac" url="C:\Users\admin\Desktop\Nouveau dossier\"/>
    </mc:Choice>
  </mc:AlternateContent>
  <xr:revisionPtr revIDLastSave="0" documentId="13_ncr:1_{6CF939C0-63BA-4C6F-8CCC-B66F2CEE134A}" xr6:coauthVersionLast="47" xr6:coauthVersionMax="47" xr10:uidLastSave="{00000000-0000-0000-0000-000000000000}"/>
  <bookViews>
    <workbookView xWindow="-120" yWindow="-120" windowWidth="29040" windowHeight="17640" xr2:uid="{00000000-000D-0000-FFFF-FFFF00000000}"/>
  </bookViews>
  <sheets>
    <sheet name="Dispositif de suivi de projet" sheetId="1" r:id="rId1"/>
    <sheet name="Installation" sheetId="2" r:id="rId2"/>
  </sheets>
  <definedNames>
    <definedName name="_xlnm.Print_Titles" localSheetId="0">'Dispositif de suivi de projet'!$4:$4</definedName>
    <definedName name="IndicateurPourcent">'Dispositif de suivi de projet'!$D$2</definedName>
    <definedName name="ListeCatégorie">Installation!$B$5:$B$10</definedName>
    <definedName name="ListeEmployés">Installation!$C$5:$C$10</definedName>
    <definedName name="TitreColonne1">'Dispositif de suivi de projet'!$B$4</definedName>
    <definedName name="TitreColonne2">TableauCatégorieetEmployé[[#Headers],[Nom de la catégorie]]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sharedStrings.xml><?xml version="1.0" encoding="utf-8"?>
<sst xmlns="http://schemas.openxmlformats.org/spreadsheetml/2006/main" count="58" uniqueCount="40">
  <si>
    <t>Dispositif de suivi de projet</t>
  </si>
  <si>
    <t>Projet</t>
  </si>
  <si>
    <t>Projet 1</t>
  </si>
  <si>
    <t>Projet 2</t>
  </si>
  <si>
    <t>Projet 3</t>
  </si>
  <si>
    <t>Projet 4</t>
  </si>
  <si>
    <t>Projet 5</t>
  </si>
  <si>
    <t>Projet 6</t>
  </si>
  <si>
    <t>Projet 7</t>
  </si>
  <si>
    <t>Projet 8</t>
  </si>
  <si>
    <t xml:space="preserve">Pourcentage d’excédent / de déficit à signaler : </t>
  </si>
  <si>
    <t>Catégorie</t>
  </si>
  <si>
    <t>Catégorie 1</t>
  </si>
  <si>
    <t>Catégorie 2</t>
  </si>
  <si>
    <t>Catégorie 3</t>
  </si>
  <si>
    <t>Catégorie 4</t>
  </si>
  <si>
    <t>Affecté à</t>
  </si>
  <si>
    <t>Employé 1</t>
  </si>
  <si>
    <t>Employé 4</t>
  </si>
  <si>
    <t>Employé 2</t>
  </si>
  <si>
    <t>Employé 3</t>
  </si>
  <si>
    <t>Estimé
Début</t>
  </si>
  <si>
    <t>Estimé 
Fin</t>
  </si>
  <si>
    <t>Travail estimé (en heures)</t>
  </si>
  <si>
    <t>Durée estimée (en jours)</t>
  </si>
  <si>
    <t>Réel 
Début</t>
  </si>
  <si>
    <t>Réel
Fin</t>
  </si>
  <si>
    <t>Icône indicateur pour le travail réel excédentaire/déficitaire (en heures)</t>
  </si>
  <si>
    <t>Travail réel (en heures)</t>
  </si>
  <si>
    <t>Icône indicateur pour la durée réelle excédentaire/déficitaire (en jour)</t>
  </si>
  <si>
    <t>Durée réelle (en jours)</t>
  </si>
  <si>
    <t>Notes</t>
  </si>
  <si>
    <t>Installation</t>
  </si>
  <si>
    <t>Nom de la catégorie</t>
  </si>
  <si>
    <t>Catégorie 5</t>
  </si>
  <si>
    <t>Catégorie 6</t>
  </si>
  <si>
    <t>Nom de l’employé</t>
  </si>
  <si>
    <t>Employé 5</t>
  </si>
  <si>
    <t>Employé 6</t>
  </si>
  <si>
    <t>Projet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</si>
</sst>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Over/Under flag&quot;;&quot;&quot;;&quot;&quot;"/>
    <numFmt numFmtId="167" formatCode="&quot;Indicateur excédentaire/déficitaire&quot;;&quot;&quot;;&quot;&quot;"/>
  </numFmts>
  <fonts count="23">
    <font>
      <sz val="11"/>
      <color theme="3" tint="-0.499984740745262"/>
      <name val="Century Gothic"/>
      <family val="2"/>
      <scheme val="minor"/>
    </font>
    <font>
      <sz val="11"/>
      <color theme="1"/>
      <name val="Century Gothic"/>
      <family val="2"/>
      <charset val="134"/>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1"/>
      <color theme="3" tint="-0.499984740745262"/>
      <name val="Century Gothic"/>
      <family val="2"/>
      <scheme val="minor"/>
    </font>
    <font>
      <sz val="11"/>
      <color rgb="FF006100"/>
      <name val="Century Gothic"/>
      <family val="2"/>
      <charset val="134"/>
      <scheme val="minor"/>
    </font>
    <font>
      <sz val="11"/>
      <color rgb="FF9C0006"/>
      <name val="Century Gothic"/>
      <family val="2"/>
      <charset val="134"/>
      <scheme val="minor"/>
    </font>
    <font>
      <sz val="11"/>
      <color rgb="FF9C5700"/>
      <name val="Century Gothic"/>
      <family val="2"/>
      <charset val="134"/>
      <scheme val="minor"/>
    </font>
    <font>
      <b/>
      <sz val="11"/>
      <color rgb="FFFA7D00"/>
      <name val="Century Gothic"/>
      <family val="2"/>
      <charset val="134"/>
      <scheme val="minor"/>
    </font>
    <font>
      <sz val="11"/>
      <color rgb="FFFA7D00"/>
      <name val="Century Gothic"/>
      <family val="2"/>
      <charset val="134"/>
      <scheme val="minor"/>
    </font>
    <font>
      <b/>
      <sz val="11"/>
      <color theme="0"/>
      <name val="Century Gothic"/>
      <family val="2"/>
      <charset val="134"/>
      <scheme val="minor"/>
    </font>
    <font>
      <sz val="11"/>
      <color rgb="FFFF0000"/>
      <name val="Century Gothic"/>
      <family val="2"/>
      <charset val="134"/>
      <scheme val="minor"/>
    </font>
    <font>
      <i/>
      <sz val="11"/>
      <color rgb="FF7F7F7F"/>
      <name val="Century Gothic"/>
      <family val="2"/>
      <charset val="134"/>
      <scheme val="minor"/>
    </font>
    <font>
      <b/>
      <sz val="11"/>
      <color theme="1"/>
      <name val="Century Gothic"/>
      <family val="2"/>
      <charset val="134"/>
      <scheme val="minor"/>
    </font>
    <font>
      <sz val="11"/>
      <color theme="0"/>
      <name val="Century Gothic"/>
      <family val="2"/>
      <charset val="134"/>
      <scheme val="minor"/>
    </font>
  </fonts>
  <fills count="33">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0" fontId="4" fillId="0" borderId="0" applyNumberFormat="0" applyFill="0" applyBorder="0" applyProtection="0">
      <alignment horizontal="left" vertical="center" indent="1"/>
    </xf>
    <xf numFmtId="9" fontId="6" fillId="0" borderId="3" applyProtection="0">
      <alignment horizontal="center" vertical="center"/>
    </xf>
    <xf numFmtId="0" fontId="2" fillId="2" borderId="1" applyNumberFormat="0" applyFont="0" applyBorder="0" applyProtection="0">
      <alignment horizontal="right" vertical="center" indent="2"/>
    </xf>
    <xf numFmtId="3" fontId="9" fillId="0" borderId="0" applyFill="0" applyBorder="0" applyProtection="0">
      <alignment horizontal="left" vertical="center" indent="1"/>
    </xf>
    <xf numFmtId="0" fontId="9" fillId="0" borderId="0" applyFill="0" applyBorder="0" applyProtection="0">
      <alignment horizontal="left" vertical="center" wrapText="1" indent="1"/>
    </xf>
    <xf numFmtId="0" fontId="7" fillId="0" borderId="0" applyNumberFormat="0" applyBorder="0" applyProtection="0">
      <alignment horizontal="left" vertical="center" wrapText="1" indent="1"/>
    </xf>
    <xf numFmtId="0" fontId="3" fillId="3" borderId="2" applyNumberFormat="0" applyFont="0" applyAlignment="0" applyProtection="0"/>
    <xf numFmtId="14" fontId="8" fillId="0" borderId="0" applyFill="0" applyBorder="0" applyProtection="0">
      <alignment horizontal="right" vertical="center" indent="2"/>
    </xf>
    <xf numFmtId="0" fontId="5" fillId="0" borderId="0" applyNumberFormat="0" applyFill="0" applyBorder="0" applyAlignment="0" applyProtection="0"/>
    <xf numFmtId="166" fontId="11" fillId="0" borderId="0" applyFill="0" applyProtection="0">
      <alignment horizontal="left" vertical="center" indent="1"/>
    </xf>
    <xf numFmtId="0" fontId="7" fillId="0" borderId="5" applyNumberFormat="0" applyFill="0" applyProtection="0">
      <alignment horizontal="left" vertical="center" wrapText="1" indent="2"/>
    </xf>
    <xf numFmtId="167" fontId="10" fillId="0" borderId="4">
      <alignment horizontal="right" vertical="center"/>
    </xf>
    <xf numFmtId="14" fontId="8" fillId="0" borderId="5">
      <alignment horizontal="left" vertical="center" indent="2"/>
    </xf>
    <xf numFmtId="3" fontId="9" fillId="2" borderId="0" applyBorder="0">
      <alignment horizontal="left" vertical="center" indent="1"/>
    </xf>
    <xf numFmtId="3" fontId="9" fillId="2" borderId="6">
      <alignment horizontal="left" vertical="center" indent="1"/>
    </xf>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7" applyNumberFormat="0" applyAlignment="0" applyProtection="0"/>
    <xf numFmtId="0" fontId="17" fillId="0" borderId="8" applyNumberFormat="0" applyFill="0" applyAlignment="0" applyProtection="0"/>
    <xf numFmtId="0" fontId="18" fillId="8"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alignment vertical="center"/>
    </xf>
    <xf numFmtId="14" fontId="0" fillId="0" borderId="0" xfId="8" applyFont="1" applyAlignment="1" applyProtection="1">
      <alignment vertical="center"/>
    </xf>
    <xf numFmtId="0" fontId="4" fillId="0" borderId="0" xfId="1" applyAlignment="1" applyProtection="1">
      <alignment vertical="center"/>
    </xf>
    <xf numFmtId="0" fontId="0" fillId="0" borderId="0" xfId="0" applyAlignment="1">
      <alignment horizontal="right" vertical="center"/>
    </xf>
    <xf numFmtId="9" fontId="6" fillId="0" borderId="3" xfId="2" applyProtection="1">
      <alignment horizontal="center" vertical="center"/>
    </xf>
    <xf numFmtId="0" fontId="7" fillId="0" borderId="0" xfId="6" applyBorder="1">
      <alignment horizontal="left" vertical="center" wrapText="1" indent="1"/>
    </xf>
    <xf numFmtId="0" fontId="7" fillId="0" borderId="0" xfId="6">
      <alignment horizontal="left" vertical="center" wrapText="1" indent="1"/>
    </xf>
    <xf numFmtId="0" fontId="5" fillId="0" borderId="0" xfId="9" applyAlignment="1" applyProtection="1">
      <alignment vertical="center"/>
    </xf>
    <xf numFmtId="14" fontId="7" fillId="0" borderId="0" xfId="6" applyNumberFormat="1" applyBorder="1">
      <alignment horizontal="left" vertical="center" wrapText="1" indent="1"/>
    </xf>
    <xf numFmtId="3" fontId="7" fillId="0" borderId="0" xfId="6" applyNumberFormat="1" applyBorder="1">
      <alignment horizontal="left" vertical="center" wrapText="1" indent="1"/>
    </xf>
    <xf numFmtId="0" fontId="7" fillId="0" borderId="0" xfId="6" applyNumberFormat="1" applyBorder="1">
      <alignment horizontal="left" vertical="center" wrapText="1" indent="1"/>
    </xf>
    <xf numFmtId="0" fontId="5" fillId="0" borderId="0" xfId="9" applyAlignment="1">
      <alignment vertical="center"/>
    </xf>
    <xf numFmtId="0" fontId="9" fillId="0" borderId="0" xfId="5">
      <alignment horizontal="left" vertical="center" wrapText="1" indent="1"/>
    </xf>
    <xf numFmtId="0" fontId="9" fillId="0" borderId="0" xfId="5" applyBorder="1">
      <alignment horizontal="left" vertical="center" wrapText="1" indent="1"/>
    </xf>
    <xf numFmtId="3" fontId="9" fillId="0" borderId="0" xfId="4" applyBorder="1">
      <alignment horizontal="left" vertical="center" indent="1"/>
    </xf>
    <xf numFmtId="14" fontId="8" fillId="0" borderId="0" xfId="8" applyBorder="1">
      <alignment horizontal="right" vertical="center" indent="2"/>
    </xf>
    <xf numFmtId="14" fontId="8" fillId="0" borderId="5" xfId="13">
      <alignment horizontal="left" vertical="center" indent="2"/>
    </xf>
    <xf numFmtId="3" fontId="9" fillId="2" borderId="0" xfId="14" applyBorder="1">
      <alignment horizontal="left" vertical="center" indent="1"/>
    </xf>
    <xf numFmtId="0" fontId="9" fillId="0" borderId="0" xfId="5" applyProtection="1">
      <alignment horizontal="left" vertical="center" wrapText="1" indent="1"/>
    </xf>
    <xf numFmtId="14" fontId="8" fillId="0" borderId="0" xfId="8" applyProtection="1">
      <alignment horizontal="right" vertical="center" indent="2"/>
    </xf>
    <xf numFmtId="3" fontId="9" fillId="0" borderId="0" xfId="4" applyProtection="1">
      <alignment horizontal="left" vertical="center" indent="1"/>
    </xf>
    <xf numFmtId="3" fontId="9" fillId="2" borderId="0" xfId="14">
      <alignment horizontal="left" vertical="center" indent="1"/>
    </xf>
    <xf numFmtId="14" fontId="7" fillId="0" borderId="5" xfId="11" applyNumberFormat="1">
      <alignment horizontal="left" vertical="center" wrapText="1" indent="2"/>
    </xf>
    <xf numFmtId="3" fontId="9" fillId="2" borderId="6" xfId="15">
      <alignment horizontal="left" vertical="center" indent="1"/>
    </xf>
    <xf numFmtId="167" fontId="11" fillId="0" borderId="0" xfId="10" applyNumberFormat="1">
      <alignment horizontal="left" vertical="center" indent="1"/>
    </xf>
    <xf numFmtId="167" fontId="10" fillId="0" borderId="4" xfId="12">
      <alignment horizontal="right" vertic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7" builtinId="11" customBuiltin="1"/>
    <cellStyle name="Calcul" xfId="24" builtinId="22" customBuiltin="1"/>
    <cellStyle name="Cellule liée" xfId="25" builtinId="24" customBuiltin="1"/>
    <cellStyle name="Colonne grise" xfId="14" xr:uid="{00000000-0005-0000-0000-000004000000}"/>
    <cellStyle name="Date" xfId="8" xr:uid="{00000000-0005-0000-0000-000001000000}"/>
    <cellStyle name="Début réel" xfId="13" xr:uid="{00000000-0005-0000-0000-000000000000}"/>
    <cellStyle name="Durée estimée" xfId="15" xr:uid="{00000000-0005-0000-0000-000002000000}"/>
    <cellStyle name="Entrée" xfId="2" builtinId="20" customBuiltin="1"/>
    <cellStyle name="Indicateur" xfId="12" xr:uid="{00000000-0005-0000-0000-000003000000}"/>
    <cellStyle name="Insatisfaisant" xfId="22" builtinId="27" customBuiltin="1"/>
    <cellStyle name="Milliers" xfId="16" builtinId="3" customBuiltin="1"/>
    <cellStyle name="Milliers [0]" xfId="17" builtinId="6" customBuiltin="1"/>
    <cellStyle name="Monétaire" xfId="18" builtinId="4" customBuiltin="1"/>
    <cellStyle name="Monétaire [0]" xfId="19" builtinId="7" customBuiltin="1"/>
    <cellStyle name="Neutre" xfId="23" builtinId="28" customBuiltin="1"/>
    <cellStyle name="Normal" xfId="0" builtinId="0" customBuiltin="1"/>
    <cellStyle name="Note" xfId="7" builtinId="10" customBuiltin="1"/>
    <cellStyle name="Numéros" xfId="4" xr:uid="{00000000-0005-0000-0000-00000C000000}"/>
    <cellStyle name="Pourcentage" xfId="20" builtinId="5" customBuiltin="1"/>
    <cellStyle name="Satisfaisant" xfId="21" builtinId="26" customBuiltin="1"/>
    <cellStyle name="Sortie" xfId="3" builtinId="21" customBuiltin="1"/>
    <cellStyle name="Texte" xfId="5" xr:uid="{00000000-0005-0000-0000-00000E000000}"/>
    <cellStyle name="Texte explicatif" xfId="28" builtinId="53" customBuiltin="1"/>
    <cellStyle name="Titre" xfId="9" builtinId="15" customBuiltin="1"/>
    <cellStyle name="Titre 1" xfId="1" builtinId="16" customBuiltin="1"/>
    <cellStyle name="Titre 2" xfId="6" builtinId="17" customBuiltin="1"/>
    <cellStyle name="Titre 3" xfId="10" builtinId="18" customBuiltin="1"/>
    <cellStyle name="Titre 4" xfId="11" builtinId="19" customBuiltin="1"/>
    <cellStyle name="Total" xfId="29" builtinId="25" customBuiltin="1"/>
    <cellStyle name="Vérification" xfId="26" builtinId="23" customBuiltin="1"/>
  </cellStyles>
  <dxfs count="20">
    <dxf>
      <font>
        <b/>
        <i val="0"/>
        <color theme="4" tint="-0.499984740745262"/>
      </font>
    </dxf>
    <dxf>
      <font>
        <b/>
        <i val="0"/>
        <color theme="4" tint="-0.499984740745262"/>
      </font>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numFmt numFmtId="0" formatCode="General"/>
    </dxf>
    <dxf>
      <font>
        <b val="0"/>
        <i val="0"/>
        <strike val="0"/>
        <condense val="0"/>
        <extend val="0"/>
        <outline val="0"/>
        <shadow val="0"/>
        <u val="none"/>
        <vertAlign val="baseline"/>
        <sz val="11"/>
        <color theme="2" tint="-0.89989928891872917"/>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protection locked="1" hidden="0"/>
    </dxf>
    <dxf>
      <numFmt numFmtId="167" formatCode="&quot;Indicateur excédentaire/déficitaire&quot;;&quot;&quot;;&quot;&quot;"/>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0" indent="1" justifyLastLine="0" shrinkToFit="0" readingOrder="0"/>
    </dxf>
    <dxf>
      <numFmt numFmtId="167" formatCode="&quot;Indicateur excédentaire/déficitaire&quot;;&quot;&quot;;&quot;&quot;"/>
    </dxf>
    <dxf>
      <font>
        <b val="0"/>
        <i val="0"/>
        <strike val="0"/>
        <condense val="0"/>
        <extend val="0"/>
        <outline val="0"/>
        <shadow val="0"/>
        <u val="none"/>
        <vertAlign val="baseline"/>
        <sz val="11"/>
        <color theme="2" tint="-0.89992980742820516"/>
        <name val="Century Gothic"/>
        <family val="2"/>
        <scheme val="minor"/>
      </font>
      <numFmt numFmtId="0" formatCode="General"/>
      <alignment horizontal="right" vertical="center" textRotation="0" wrapText="0" indent="2" justifyLastLine="0" shrinkToFit="0" readingOrder="0"/>
    </dxf>
    <dxf>
      <font>
        <b val="0"/>
        <i val="0"/>
        <strike val="0"/>
        <condense val="0"/>
        <extend val="0"/>
        <outline val="0"/>
        <shadow val="0"/>
        <u val="none"/>
        <vertAlign val="baseline"/>
        <sz val="11"/>
        <color theme="2" tint="-0.89992980742820516"/>
        <name val="Century Gothic"/>
        <family val="2"/>
        <scheme val="minor"/>
      </font>
      <numFmt numFmtId="0" formatCode="General"/>
      <fill>
        <patternFill patternType="none">
          <fgColor indexed="64"/>
          <bgColor indexed="65"/>
        </patternFill>
      </fill>
      <alignment horizontal="left" vertical="center" textRotation="0" wrapText="0" indent="2" justifyLastLine="0" shrinkToFit="0" readingOrder="0"/>
      <border diagonalUp="0" diagonalDown="0" outline="0">
        <left style="thick">
          <color theme="0"/>
        </left>
        <right/>
        <top/>
        <bottom/>
      </border>
      <protection locked="1" hidden="0"/>
    </dxf>
    <dxf>
      <font>
        <b val="0"/>
        <i val="0"/>
        <strike val="0"/>
        <condense val="0"/>
        <extend val="0"/>
        <outline val="0"/>
        <shadow val="0"/>
        <u val="none"/>
        <vertAlign val="baseline"/>
        <sz val="11"/>
        <color theme="2" tint="-0.89989928891872917"/>
        <name val="Century Gothic"/>
        <family val="2"/>
        <scheme val="minor"/>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style="thick">
          <color theme="0"/>
        </right>
        <top/>
        <bottom/>
      </border>
      <protection locked="1" hidden="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0" indent="1" justifyLastLine="0" shrinkToFit="0" readingOrder="0"/>
    </dxf>
    <dxf>
      <font>
        <b val="0"/>
        <i val="0"/>
        <strike val="0"/>
        <condense val="0"/>
        <extend val="0"/>
        <outline val="0"/>
        <shadow val="0"/>
        <u val="none"/>
        <vertAlign val="baseline"/>
        <sz val="11"/>
        <color theme="2" tint="-0.89992980742820516"/>
        <name val="Century Gothic"/>
        <family val="2"/>
        <scheme val="minor"/>
      </font>
      <numFmt numFmtId="0" formatCode="General"/>
      <alignment horizontal="right" vertical="center" textRotation="0" wrapText="0" indent="2" justifyLastLine="0" shrinkToFit="0" readingOrder="0"/>
    </dxf>
    <dxf>
      <font>
        <b val="0"/>
        <i val="0"/>
        <strike val="0"/>
        <condense val="0"/>
        <extend val="0"/>
        <outline val="0"/>
        <shadow val="0"/>
        <u val="none"/>
        <vertAlign val="baseline"/>
        <sz val="11"/>
        <color theme="2" tint="-0.89992980742820516"/>
        <name val="Century Gothic"/>
        <family val="2"/>
        <scheme val="minor"/>
      </font>
      <numFmt numFmtId="0" formatCode="General"/>
      <alignment horizontal="right" vertical="center" textRotation="0" wrapText="0" indent="2"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font>
        <b val="0"/>
        <i val="0"/>
        <strike val="0"/>
        <condense val="0"/>
        <extend val="0"/>
        <outline val="0"/>
        <shadow val="0"/>
        <u val="none"/>
        <vertAlign val="baseline"/>
        <sz val="11"/>
        <color theme="2" tint="-0.89989928891872917"/>
        <name val="Century Gothic"/>
        <family val="2"/>
        <scheme val="minor"/>
      </font>
      <numFmt numFmtId="0" formatCode="General"/>
      <alignment horizontal="left" vertical="center" textRotation="0" wrapText="1" indent="1" justifyLastLine="0" shrinkToFit="0" readingOrder="0"/>
    </dxf>
    <dxf>
      <border outline="0">
        <bottom style="thin">
          <color theme="9"/>
        </bottom>
      </border>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PivotStyle="PivotStyleMedium2">
    <tableStyle name="Style de tableau personnalisé" pivot="0" count="2" xr9:uid="{00000000-0011-0000-FFFF-FFFF00000000}">
      <tableStyleElement type="wholeTable" dxfId="19"/>
      <tableStyleElement type="headerRow" dxfId="1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2.xml.rels>&#65279;<?xml version="1.0" encoding="utf-8"?><Relationships xmlns="http://schemas.openxmlformats.org/package/2006/relationships"><Relationship Type="http://schemas.openxmlformats.org/officeDocument/2006/relationships/hyperlink" Target="#'Installation'!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Dispositif de suivi de projet'!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465</xdr:colOff>
      <xdr:row>1</xdr:row>
      <xdr:rowOff>6351</xdr:rowOff>
    </xdr:from>
    <xdr:to>
      <xdr:col>1</xdr:col>
      <xdr:colOff>1076324</xdr:colOff>
      <xdr:row>2</xdr:row>
      <xdr:rowOff>26671</xdr:rowOff>
    </xdr:to>
    <xdr:sp macro="" textlink="">
      <xdr:nvSpPr>
        <xdr:cNvPr id="3" name="Bouton Paramètres" descr="Bouton de navigation de configuration. Cliquez pour afficher la feuille de calcul de configuration." title="Bouton de navigation – Configuration">
          <a:hlinkClick xmlns:r="http://schemas.openxmlformats.org/officeDocument/2006/relationships" r:id="rId1" tooltip="Cliquez ici pour afficher la configuration"/>
          <a:extLst>
            <a:ext uri="{FF2B5EF4-FFF2-40B4-BE49-F238E27FC236}">
              <a16:creationId xmlns:a16="http://schemas.microsoft.com/office/drawing/2014/main" id="{00000000-0008-0000-0000-000003000000}"/>
            </a:ext>
          </a:extLst>
        </xdr:cNvPr>
        <xdr:cNvSpPr txBox="1">
          <a:spLocks noChangeAspect="1"/>
        </xdr:cNvSpPr>
      </xdr:nvSpPr>
      <xdr:spPr>
        <a:xfrm>
          <a:off x="200490" y="825501"/>
          <a:ext cx="1075859" cy="277495"/>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fr-FR" sz="1100" b="1">
              <a:latin typeface="Century Gothic" panose="020B0502020202020204" pitchFamily="34" charset="0"/>
            </a:rPr>
            <a:t>INSTALLATION</a:t>
          </a:r>
          <a:endParaRPr lang="fr" sz="1100" b="1">
            <a:latin typeface="Century Gothic" panose="020B0502020202020204" pitchFamily="34" charset="0"/>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Bouton Projets" descr="Bouton de navigation Projets. Cliquez pour afficher la feuille de calcul Projets." title="Bouton de navigation – Projets">
          <a:hlinkClick xmlns:r="http://schemas.openxmlformats.org/officeDocument/2006/relationships" r:id="rId1" tooltip="Cliquez ici pour afficher Proje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fr" sz="1100" b="1">
              <a:latin typeface="Century Gothic" panose="020B0502020202020204" pitchFamily="34" charset="0"/>
            </a:rPr>
            <a:t>PROJETS</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iviProjet" displayName="SuiviProjet" ref="B4:O13" tableBorderDxfId="17">
  <autoFilter ref="B4:O13" xr:uid="{00000000-0009-0000-0100-000001000000}"/>
  <tableColumns count="14">
    <tableColumn id="1" xr3:uid="{00000000-0010-0000-0000-000001000000}" name="Projet" totalsRowLabel="Total" totalsRowDxfId="16" dataCellStyle="Texte"/>
    <tableColumn id="2" xr3:uid="{00000000-0010-0000-0000-000002000000}" name="Catégorie" totalsRowDxfId="15" dataCellStyle="Texte"/>
    <tableColumn id="3" xr3:uid="{00000000-0010-0000-0000-000003000000}" name="Affecté à" totalsRowDxfId="14" dataCellStyle="Texte"/>
    <tableColumn id="4" xr3:uid="{00000000-0010-0000-0000-000004000000}" name="Estimé_x000a_Début" totalsRowDxfId="13" dataCellStyle="Date"/>
    <tableColumn id="5" xr3:uid="{00000000-0010-0000-0000-000005000000}" name="Estimé _x000a_Fin" totalsRowDxfId="12" dataCellStyle="Date"/>
    <tableColumn id="6" xr3:uid="{00000000-0010-0000-0000-000006000000}" name="Travail estimé (en heures)" totalsRowDxfId="11" dataCellStyle="Numéros"/>
    <tableColumn id="7" xr3:uid="{00000000-0010-0000-0000-000007000000}" name="Durée estimée (en jours)" totalsRowDxfId="10" dataCellStyle="Durée estimée">
      <calculatedColumnFormula>IF(COUNTA('Dispositif de suivi de projet'!$E5,'Dispositif de suivi de projet'!$F5)&lt;&gt;2,"",DAYS360('Dispositif de suivi de projet'!$E5,'Dispositif de suivi de projet'!$F5,FALSE))</calculatedColumnFormula>
    </tableColumn>
    <tableColumn id="8" xr3:uid="{00000000-0010-0000-0000-000008000000}" name="Réel _x000a_Début" totalsRowDxfId="9" dataCellStyle="Début réel"/>
    <tableColumn id="9" xr3:uid="{00000000-0010-0000-0000-000009000000}" name="Réel_x000a_Fin" totalsRowDxfId="8" dataCellStyle="Date"/>
    <tableColumn id="13" xr3:uid="{00000000-0010-0000-0000-00000D000000}" name="Icône indicateur pour le travail réel excédentaire/déficitaire (en heures)" dataDxfId="7" dataCellStyle="Indicateur">
      <calculatedColumnFormula>IFERROR(IF(SuiviProjet[[#This Row],[Travail réel (en heures)]]=0,"",IF(ABS((SuiviProjet[[#This Row],[Travail réel (en heures)]]-SuiviProjet[[#This Row],[Travail estimé (en heures)]])/SuiviProjet[[#This Row],[Travail estimé (en heures)]])&gt;IndicateurPourcent,1,0)),"")</calculatedColumnFormula>
    </tableColumn>
    <tableColumn id="10" xr3:uid="{00000000-0010-0000-0000-00000A000000}" name="Travail réel (en heures)" totalsRowDxfId="6" dataCellStyle="Numéros"/>
    <tableColumn id="14" xr3:uid="{00000000-0010-0000-0000-00000E000000}" name="Icône indicateur pour la durée réelle excédentaire/déficitaire (en jour)" dataDxfId="5" dataCellStyle="Indicateur">
      <calculatedColumnFormula>IFERROR(IF(SuiviProjet[[#This Row],[Durée réelle (en jours)]]=0,"",IF(ABS((SuiviProjet[[#This Row],[Durée réelle (en jours)]]-SuiviProjet[[#This Row],[Durée estimée (en jours)]])/SuiviProjet[[#This Row],[Durée estimée (en jours)]])&gt;IndicateurPourcent,1,0)),"")</calculatedColumnFormula>
    </tableColumn>
    <tableColumn id="11" xr3:uid="{00000000-0010-0000-0000-00000B000000}" name="Durée réelle (en jours)" totalsRowDxfId="4" dataCellStyle="Colonne grise">
      <calculatedColumnFormula>IF(COUNTA('Dispositif de suivi de projet'!$I5,'Dispositif de suivi de projet'!$J5)&lt;&gt;2,"",DAYS360('Dispositif de suivi de projet'!$I5,'Dispositif de suivi de projet'!$J5,FALSE))</calculatedColumnFormula>
    </tableColumn>
    <tableColumn id="12" xr3:uid="{00000000-0010-0000-0000-00000C000000}" name="Notes" totalsRowFunction="count" dataDxfId="3" totalsRowDxfId="2" dataCellStyle="Texte"/>
  </tableColumns>
  <tableStyleInfo name="Style de tableau personnalisé"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auCatégorieetEmployé" displayName="TableauCatégorieetEmployé" ref="B4:C10" totalsRowShown="0">
  <autoFilter ref="B4:C10" xr:uid="{00000000-0009-0000-0100-000003000000}"/>
  <tableColumns count="2">
    <tableColumn id="1" xr3:uid="{00000000-0010-0000-0100-000001000000}" name="Nom de la catégorie" dataCellStyle="Texte"/>
    <tableColumn id="2" xr3:uid="{00000000-0010-0000-0100-000002000000}" name="Nom de l’employé" dataCellStyle="Texte"/>
  </tableColumns>
  <tableStyleInfo name="Style de tableau personnalisé" showFirstColumn="0" showLastColumn="0" showRowStripes="1" showColumnStripes="0"/>
  <extLst>
    <ext xmlns:x14="http://schemas.microsoft.com/office/spreadsheetml/2009/9/main" uri="{504A1905-F514-4f6f-8877-14C23A59335A}">
      <x14:table altTextSummary="Liste de catégories et d’employés utilisée dans la liste déroulante Catégorie et Employé pour la validation de données dans la feuille de calcul Suivi de projet Utilisez ces colonnes pour personnaliser les éléments de chaque liste. Les listes n’ont pas nécessairement besoin d’avoir le même nombre d’éléments."/>
    </ext>
  </extLst>
</table>
</file>

<file path=xl/theme/theme1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tabSelected="1" zoomScaleNormal="100" workbookViewId="0">
      <pane ySplit="4" topLeftCell="A5" activePane="bottomLeft" state="frozen"/>
      <selection pane="bottomLeft"/>
    </sheetView>
  </sheetViews>
  <sheetFormatPr baseColWidth="10" defaultColWidth="9" defaultRowHeight="30" customHeight="1"/>
  <cols>
    <col min="1" max="1" width="2.625" customWidth="1"/>
    <col min="2" max="2" width="29.25" customWidth="1"/>
    <col min="3" max="3" width="32.625" customWidth="1"/>
    <col min="4" max="4" width="22.625" customWidth="1"/>
    <col min="5" max="6" width="15.625" style="1" customWidth="1"/>
    <col min="7" max="8" width="17" customWidth="1"/>
    <col min="9" max="10" width="15.625" style="1" customWidth="1"/>
    <col min="11" max="11" width="2.875" style="1" customWidth="1"/>
    <col min="12" max="12" width="14.5" customWidth="1"/>
    <col min="13" max="13" width="2.875" customWidth="1"/>
    <col min="14" max="14" width="15" customWidth="1"/>
    <col min="15" max="15" width="25.625" customWidth="1"/>
    <col min="16" max="16" width="2.625" customWidth="1"/>
  </cols>
  <sheetData>
    <row r="1" spans="1:15" ht="65.099999999999994" customHeight="1">
      <c r="B1" s="7" t="s">
        <v>0</v>
      </c>
    </row>
    <row r="2" spans="1:15" ht="20.25" customHeight="1">
      <c r="A2" s="2"/>
      <c r="B2" s="7"/>
      <c r="C2" s="3" t="s">
        <v>10</v>
      </c>
      <c r="D2" s="4">
        <v>0.25</v>
      </c>
    </row>
    <row r="3" spans="1:15" ht="20.25" customHeight="1"/>
    <row r="4" spans="1:15" ht="54.95" customHeight="1">
      <c r="B4" s="5" t="s">
        <v>1</v>
      </c>
      <c r="C4" s="5" t="s">
        <v>11</v>
      </c>
      <c r="D4" s="5" t="s">
        <v>16</v>
      </c>
      <c r="E4" s="8" t="s">
        <v>21</v>
      </c>
      <c r="F4" s="8" t="s">
        <v>22</v>
      </c>
      <c r="G4" s="9" t="s">
        <v>23</v>
      </c>
      <c r="H4" s="10" t="s">
        <v>24</v>
      </c>
      <c r="I4" s="22" t="s">
        <v>25</v>
      </c>
      <c r="J4" s="8" t="s">
        <v>26</v>
      </c>
      <c r="K4" s="24" t="s">
        <v>27</v>
      </c>
      <c r="L4" s="9" t="s">
        <v>28</v>
      </c>
      <c r="M4" s="24" t="s">
        <v>29</v>
      </c>
      <c r="N4" s="9" t="s">
        <v>30</v>
      </c>
      <c r="O4" s="5" t="s">
        <v>31</v>
      </c>
    </row>
    <row r="5" spans="1:15" ht="30" customHeight="1">
      <c r="B5" s="13" t="s">
        <v>2</v>
      </c>
      <c r="C5" s="13" t="s">
        <v>12</v>
      </c>
      <c r="D5" s="13" t="s">
        <v>17</v>
      </c>
      <c r="E5" s="15">
        <f ca="1">TODAY()-65</f>
        <v>44961</v>
      </c>
      <c r="F5" s="15">
        <f ca="1">TODAY()-5</f>
        <v>45021</v>
      </c>
      <c r="G5" s="14">
        <v>210</v>
      </c>
      <c r="H5" s="23">
        <f ca="1">IF(COUNTA('Dispositif de suivi de projet'!$E5,'Dispositif de suivi de projet'!$F5)&lt;&gt;2,"",DAYS360('Dispositif de suivi de projet'!$E5,'Dispositif de suivi de projet'!$F5,FALSE))</f>
        <v>61</v>
      </c>
      <c r="I5" s="16">
        <f ca="1">TODAY()-65</f>
        <v>44961</v>
      </c>
      <c r="J5" s="15">
        <f ca="1">TODAY()</f>
        <v>45026</v>
      </c>
      <c r="K5" s="25">
        <f>IFERROR(IF(SuiviProjet[[#This Row],[Travail réel (en heures)]]=0,"",IF(ABS((SuiviProjet[[#This Row],[Travail réel (en heures)]]-SuiviProjet[[#This Row],[Travail estimé (en heures)]])/SuiviProjet[[#This Row],[Travail estimé (en heures)]])&gt;IndicateurPourcent,1,0)),"")</f>
        <v>1</v>
      </c>
      <c r="L5" s="14">
        <v>300</v>
      </c>
      <c r="M5" s="25">
        <f ca="1">IFERROR(IF(SuiviProjet[[#This Row],[Durée réelle (en jours)]]=0,"",IF(ABS((SuiviProjet[[#This Row],[Durée réelle (en jours)]]-SuiviProjet[[#This Row],[Durée estimée (en jours)]])/SuiviProjet[[#This Row],[Durée estimée (en jours)]])&gt;IndicateurPourcent,1,0)),"")</f>
        <v>0</v>
      </c>
      <c r="N5" s="17">
        <f ca="1">IF(COUNTA('Dispositif de suivi de projet'!$I5,'Dispositif de suivi de projet'!$J5)&lt;&gt;2,"",DAYS360('Dispositif de suivi de projet'!$I5,'Dispositif de suivi de projet'!$J5,FALSE))</f>
        <v>66</v>
      </c>
      <c r="O5" s="13"/>
    </row>
    <row r="6" spans="1:15" ht="30" customHeight="1">
      <c r="B6" s="13" t="s">
        <v>3</v>
      </c>
      <c r="C6" s="13" t="s">
        <v>13</v>
      </c>
      <c r="D6" s="13" t="s">
        <v>18</v>
      </c>
      <c r="E6" s="15">
        <f ca="1">TODAY()-41</f>
        <v>44985</v>
      </c>
      <c r="F6" s="15">
        <f ca="1">TODAY()-10</f>
        <v>45016</v>
      </c>
      <c r="G6" s="14">
        <v>400</v>
      </c>
      <c r="H6" s="23">
        <f ca="1">IF(COUNTA('Dispositif de suivi de projet'!$E6,'Dispositif de suivi de projet'!$F6)&lt;&gt;2,"",DAYS360('Dispositif de suivi de projet'!$E6,'Dispositif de suivi de projet'!$F6,FALSE))</f>
        <v>30</v>
      </c>
      <c r="I6" s="16">
        <f ca="1">TODAY()-41</f>
        <v>44985</v>
      </c>
      <c r="J6" s="15">
        <f ca="1">TODAY()-7</f>
        <v>45019</v>
      </c>
      <c r="K6" s="25">
        <f>IFERROR(IF(SuiviProjet[[#This Row],[Travail réel (en heures)]]=0,"",IF(ABS((SuiviProjet[[#This Row],[Travail réel (en heures)]]-SuiviProjet[[#This Row],[Travail estimé (en heures)]])/SuiviProjet[[#This Row],[Travail estimé (en heures)]])&gt;IndicateurPourcent,1,0)),"")</f>
        <v>0</v>
      </c>
      <c r="L6" s="14">
        <v>390</v>
      </c>
      <c r="M6" s="25">
        <f ca="1">IFERROR(IF(SuiviProjet[[#This Row],[Durée réelle (en jours)]]=0,"",IF(ABS((SuiviProjet[[#This Row],[Durée réelle (en jours)]]-SuiviProjet[[#This Row],[Durée estimée (en jours)]])/SuiviProjet[[#This Row],[Durée estimée (en jours)]])&gt;IndicateurPourcent,1,0)),"")</f>
        <v>0</v>
      </c>
      <c r="N6" s="17">
        <f ca="1">IF(COUNTA('Dispositif de suivi de projet'!$I6,'Dispositif de suivi de projet'!$J6)&lt;&gt;2,"",DAYS360('Dispositif de suivi de projet'!$I6,'Dispositif de suivi de projet'!$J6,FALSE))</f>
        <v>33</v>
      </c>
      <c r="O6" s="13"/>
    </row>
    <row r="7" spans="1:15" ht="30" customHeight="1">
      <c r="B7" s="13" t="s">
        <v>4</v>
      </c>
      <c r="C7" s="13" t="s">
        <v>12</v>
      </c>
      <c r="D7" s="13" t="s">
        <v>19</v>
      </c>
      <c r="E7" s="15">
        <f ca="1">TODAY()-100</f>
        <v>44926</v>
      </c>
      <c r="F7" s="15">
        <f ca="1">TODAY()-40</f>
        <v>44986</v>
      </c>
      <c r="G7" s="14">
        <v>500</v>
      </c>
      <c r="H7" s="23">
        <f ca="1">IF(COUNTA('Dispositif de suivi de projet'!$E7,'Dispositif de suivi de projet'!$F7)&lt;&gt;2,"",DAYS360('Dispositif de suivi de projet'!$E7,'Dispositif de suivi de projet'!$F7,FALSE))</f>
        <v>61</v>
      </c>
      <c r="I7" s="16">
        <f ca="1">TODAY()-100</f>
        <v>44926</v>
      </c>
      <c r="J7" s="15">
        <f ca="1">TODAY()-27</f>
        <v>44999</v>
      </c>
      <c r="K7" s="25">
        <f>IFERROR(IF(SuiviProjet[[#This Row],[Travail réel (en heures)]]=0,"",IF(ABS((SuiviProjet[[#This Row],[Travail réel (en heures)]]-SuiviProjet[[#This Row],[Travail estimé (en heures)]])/SuiviProjet[[#This Row],[Travail estimé (en heures)]])&gt;IndicateurPourcent,1,0)),"")</f>
        <v>0</v>
      </c>
      <c r="L7" s="14">
        <v>500</v>
      </c>
      <c r="M7" s="25">
        <f ca="1">IFERROR(IF(SuiviProjet[[#This Row],[Durée réelle (en jours)]]=0,"",IF(ABS((SuiviProjet[[#This Row],[Durée réelle (en jours)]]-SuiviProjet[[#This Row],[Durée estimée (en jours)]])/SuiviProjet[[#This Row],[Durée estimée (en jours)]])&gt;IndicateurPourcent,1,0)),"")</f>
        <v>0</v>
      </c>
      <c r="N7" s="17">
        <f ca="1">IF(COUNTA('Dispositif de suivi de projet'!$I7,'Dispositif de suivi de projet'!$J7)&lt;&gt;2,"",DAYS360('Dispositif de suivi de projet'!$I7,'Dispositif de suivi de projet'!$J7,FALSE))</f>
        <v>74</v>
      </c>
      <c r="O7" s="13"/>
    </row>
    <row r="8" spans="1:15" ht="30" customHeight="1">
      <c r="B8" s="13" t="s">
        <v>5</v>
      </c>
      <c r="C8" s="13" t="s">
        <v>13</v>
      </c>
      <c r="D8" s="13" t="s">
        <v>20</v>
      </c>
      <c r="E8" s="15">
        <f ca="1">TODAY()-90</f>
        <v>44936</v>
      </c>
      <c r="F8" s="15">
        <f ca="1">TODAY()-80</f>
        <v>44946</v>
      </c>
      <c r="G8" s="14">
        <v>250</v>
      </c>
      <c r="H8" s="23">
        <f ca="1">IF(COUNTA('Dispositif de suivi de projet'!$E8,'Dispositif de suivi de projet'!$F8)&lt;&gt;2,"",DAYS360('Dispositif de suivi de projet'!$E8,'Dispositif de suivi de projet'!$F8,FALSE))</f>
        <v>10</v>
      </c>
      <c r="I8" s="16">
        <f ca="1">TODAY()-90</f>
        <v>44936</v>
      </c>
      <c r="J8" s="15">
        <f ca="1">TODAY()-71</f>
        <v>44955</v>
      </c>
      <c r="K8" s="25">
        <f>IFERROR(IF(SuiviProjet[[#This Row],[Travail réel (en heures)]]=0,"",IF(ABS((SuiviProjet[[#This Row],[Travail réel (en heures)]]-SuiviProjet[[#This Row],[Travail estimé (en heures)]])/SuiviProjet[[#This Row],[Travail estimé (en heures)]])&gt;IndicateurPourcent,1,0)),"")</f>
        <v>0</v>
      </c>
      <c r="L8" s="14">
        <v>276</v>
      </c>
      <c r="M8" s="25">
        <f ca="1">IFERROR(IF(SuiviProjet[[#This Row],[Durée réelle (en jours)]]=0,"",IF(ABS((SuiviProjet[[#This Row],[Durée réelle (en jours)]]-SuiviProjet[[#This Row],[Durée estimée (en jours)]])/SuiviProjet[[#This Row],[Durée estimée (en jours)]])&gt;IndicateurPourcent,1,0)),"")</f>
        <v>1</v>
      </c>
      <c r="N8" s="17">
        <f ca="1">IF(COUNTA('Dispositif de suivi de projet'!$I8,'Dispositif de suivi de projet'!$J8)&lt;&gt;2,"",DAYS360('Dispositif de suivi de projet'!$I8,'Dispositif de suivi de projet'!$J8,FALSE))</f>
        <v>19</v>
      </c>
      <c r="O8" s="13"/>
    </row>
    <row r="9" spans="1:15" ht="30" customHeight="1">
      <c r="B9" s="13" t="s">
        <v>6</v>
      </c>
      <c r="C9" s="13" t="s">
        <v>14</v>
      </c>
      <c r="D9" s="13" t="s">
        <v>19</v>
      </c>
      <c r="E9" s="15">
        <f ca="1">TODAY()-90</f>
        <v>44936</v>
      </c>
      <c r="F9" s="15">
        <f ca="1">TODAY()-50</f>
        <v>44976</v>
      </c>
      <c r="G9" s="14">
        <v>300</v>
      </c>
      <c r="H9" s="23">
        <f ca="1">IF(COUNTA('Dispositif de suivi de projet'!$E9,'Dispositif de suivi de projet'!$F9)&lt;&gt;2,"",DAYS360('Dispositif de suivi de projet'!$E9,'Dispositif de suivi de projet'!$F9,FALSE))</f>
        <v>39</v>
      </c>
      <c r="I9" s="16">
        <f ca="1">TODAY()-90</f>
        <v>44936</v>
      </c>
      <c r="J9" s="15">
        <f ca="1">TODAY()-44</f>
        <v>44982</v>
      </c>
      <c r="K9" s="25">
        <f>IFERROR(IF(SuiviProjet[[#This Row],[Travail réel (en heures)]]=0,"",IF(ABS((SuiviProjet[[#This Row],[Travail réel (en heures)]]-SuiviProjet[[#This Row],[Travail estimé (en heures)]])/SuiviProjet[[#This Row],[Travail estimé (en heures)]])&gt;IndicateurPourcent,1,0)),"")</f>
        <v>0</v>
      </c>
      <c r="L9" s="14">
        <v>310</v>
      </c>
      <c r="M9" s="25">
        <f ca="1">IFERROR(IF(SuiviProjet[[#This Row],[Durée réelle (en jours)]]=0,"",IF(ABS((SuiviProjet[[#This Row],[Durée réelle (en jours)]]-SuiviProjet[[#This Row],[Durée estimée (en jours)]])/SuiviProjet[[#This Row],[Durée estimée (en jours)]])&gt;IndicateurPourcent,1,0)),"")</f>
        <v>0</v>
      </c>
      <c r="N9" s="17">
        <f ca="1">IF(COUNTA('Dispositif de suivi de projet'!$I9,'Dispositif de suivi de projet'!$J9)&lt;&gt;2,"",DAYS360('Dispositif de suivi de projet'!$I9,'Dispositif de suivi de projet'!$J9,FALSE))</f>
        <v>45</v>
      </c>
      <c r="O9" s="13"/>
    </row>
    <row r="10" spans="1:15" ht="30" customHeight="1">
      <c r="B10" s="13" t="s">
        <v>7</v>
      </c>
      <c r="C10" s="13" t="s">
        <v>15</v>
      </c>
      <c r="D10" s="13" t="s">
        <v>18</v>
      </c>
      <c r="E10" s="15">
        <f ca="1">TODAY()-60</f>
        <v>44966</v>
      </c>
      <c r="F10" s="15">
        <f ca="1">TODAY()-50</f>
        <v>44976</v>
      </c>
      <c r="G10" s="14">
        <v>500</v>
      </c>
      <c r="H10" s="23">
        <f ca="1">IF(COUNTA('Dispositif de suivi de projet'!$E10,'Dispositif de suivi de projet'!$F10)&lt;&gt;2,"",DAYS360('Dispositif de suivi de projet'!$E10,'Dispositif de suivi de projet'!$F10,FALSE))</f>
        <v>10</v>
      </c>
      <c r="I10" s="16">
        <f ca="1">TODAY()-60</f>
        <v>44966</v>
      </c>
      <c r="J10" s="15">
        <f ca="1">TODAY()-45</f>
        <v>44981</v>
      </c>
      <c r="K10" s="25">
        <f>IFERROR(IF(SuiviProjet[[#This Row],[Travail réel (en heures)]]=0,"",IF(ABS((SuiviProjet[[#This Row],[Travail réel (en heures)]]-SuiviProjet[[#This Row],[Travail estimé (en heures)]])/SuiviProjet[[#This Row],[Travail estimé (en heures)]])&gt;IndicateurPourcent,1,0)),"")</f>
        <v>0</v>
      </c>
      <c r="L10" s="14">
        <v>510</v>
      </c>
      <c r="M10" s="25">
        <f ca="1">IFERROR(IF(SuiviProjet[[#This Row],[Durée réelle (en jours)]]=0,"",IF(ABS((SuiviProjet[[#This Row],[Durée réelle (en jours)]]-SuiviProjet[[#This Row],[Durée estimée (en jours)]])/SuiviProjet[[#This Row],[Durée estimée (en jours)]])&gt;IndicateurPourcent,1,0)),"")</f>
        <v>1</v>
      </c>
      <c r="N10" s="17">
        <f ca="1">IF(COUNTA('Dispositif de suivi de projet'!$I10,'Dispositif de suivi de projet'!$J10)&lt;&gt;2,"",DAYS360('Dispositif de suivi de projet'!$I10,'Dispositif de suivi de projet'!$J10,FALSE))</f>
        <v>15</v>
      </c>
      <c r="O10" s="13"/>
    </row>
    <row r="11" spans="1:15" ht="30" customHeight="1">
      <c r="B11" s="13" t="s">
        <v>8</v>
      </c>
      <c r="C11" s="13" t="s">
        <v>34</v>
      </c>
      <c r="D11" s="13" t="s">
        <v>17</v>
      </c>
      <c r="E11" s="15">
        <f ca="1">TODAY()-44</f>
        <v>44982</v>
      </c>
      <c r="F11" s="15">
        <f ca="1">TODAY()-20</f>
        <v>45006</v>
      </c>
      <c r="G11" s="14">
        <v>750</v>
      </c>
      <c r="H11" s="23">
        <f ca="1">IF(COUNTA('Dispositif de suivi de projet'!$E11,'Dispositif de suivi de projet'!$F11)&lt;&gt;2,"",DAYS360('Dispositif de suivi de projet'!$E11,'Dispositif de suivi de projet'!$F11,FALSE))</f>
        <v>26</v>
      </c>
      <c r="I11" s="16">
        <f ca="1">TODAY()-44</f>
        <v>44982</v>
      </c>
      <c r="J11" s="15">
        <f ca="1">TODAY()-15</f>
        <v>45011</v>
      </c>
      <c r="K11" s="25">
        <f>IFERROR(IF(SuiviProjet[[#This Row],[Travail réel (en heures)]]=0,"",IF(ABS((SuiviProjet[[#This Row],[Travail réel (en heures)]]-SuiviProjet[[#This Row],[Travail estimé (en heures)]])/SuiviProjet[[#This Row],[Travail estimé (en heures)]])&gt;IndicateurPourcent,1,0)),"")</f>
        <v>0</v>
      </c>
      <c r="L11" s="14">
        <v>790</v>
      </c>
      <c r="M11" s="25">
        <f ca="1">IFERROR(IF(SuiviProjet[[#This Row],[Durée réelle (en jours)]]=0,"",IF(ABS((SuiviProjet[[#This Row],[Durée réelle (en jours)]]-SuiviProjet[[#This Row],[Durée estimée (en jours)]])/SuiviProjet[[#This Row],[Durée estimée (en jours)]])&gt;IndicateurPourcent,1,0)),"")</f>
        <v>0</v>
      </c>
      <c r="N11" s="17">
        <f ca="1">IF(COUNTA('Dispositif de suivi de projet'!$I11,'Dispositif de suivi de projet'!$J11)&lt;&gt;2,"",DAYS360('Dispositif de suivi de projet'!$I11,'Dispositif de suivi de projet'!$J11,FALSE))</f>
        <v>31</v>
      </c>
      <c r="O11" s="13"/>
    </row>
    <row r="12" spans="1:15" ht="30" customHeight="1">
      <c r="B12" s="13" t="s">
        <v>9</v>
      </c>
      <c r="C12" s="13" t="s">
        <v>13</v>
      </c>
      <c r="D12" s="13" t="s">
        <v>17</v>
      </c>
      <c r="E12" s="15">
        <f ca="1">TODAY()-39</f>
        <v>44987</v>
      </c>
      <c r="F12" s="15">
        <f ca="1">TODAY()</f>
        <v>45026</v>
      </c>
      <c r="G12" s="14">
        <v>450</v>
      </c>
      <c r="H12" s="23">
        <f ca="1">IF(COUNTA('Dispositif de suivi de projet'!$E12,'Dispositif de suivi de projet'!$F12)&lt;&gt;2,"",DAYS360('Dispositif de suivi de projet'!$E12,'Dispositif de suivi de projet'!$F12,FALSE))</f>
        <v>38</v>
      </c>
      <c r="I12" s="16">
        <f ca="1">TODAY()-45</f>
        <v>44981</v>
      </c>
      <c r="J12" s="15">
        <f ca="1">TODAY()-5</f>
        <v>45021</v>
      </c>
      <c r="K12" s="25">
        <f>IFERROR(IF(SuiviProjet[[#This Row],[Travail réel (en heures)]]=0,"",IF(ABS((SuiviProjet[[#This Row],[Travail réel (en heures)]]-SuiviProjet[[#This Row],[Travail estimé (en heures)]])/SuiviProjet[[#This Row],[Travail estimé (en heures)]])&gt;IndicateurPourcent,1,0)),"")</f>
        <v>0</v>
      </c>
      <c r="L12" s="14">
        <v>430</v>
      </c>
      <c r="M12" s="25">
        <f ca="1">IFERROR(IF(SuiviProjet[[#This Row],[Durée réelle (en jours)]]=0,"",IF(ABS((SuiviProjet[[#This Row],[Durée réelle (en jours)]]-SuiviProjet[[#This Row],[Durée estimée (en jours)]])/SuiviProjet[[#This Row],[Durée estimée (en jours)]])&gt;IndicateurPourcent,1,0)),"")</f>
        <v>0</v>
      </c>
      <c r="N12" s="17">
        <f ca="1">IF(COUNTA('Dispositif de suivi de projet'!$I12,'Dispositif de suivi de projet'!$J12)&lt;&gt;2,"",DAYS360('Dispositif de suivi de projet'!$I12,'Dispositif de suivi de projet'!$J12,FALSE))</f>
        <v>41</v>
      </c>
      <c r="O12" s="13"/>
    </row>
    <row r="13" spans="1:15" ht="30" customHeight="1">
      <c r="B13" s="18" t="s">
        <v>39</v>
      </c>
      <c r="C13" s="18" t="s">
        <v>15</v>
      </c>
      <c r="D13" s="13" t="s">
        <v>17</v>
      </c>
      <c r="E13" s="19">
        <v>42405</v>
      </c>
      <c r="F13" s="19">
        <v>42530</v>
      </c>
      <c r="G13" s="20">
        <v>250</v>
      </c>
      <c r="H13" s="23">
        <f>IF(COUNTA('Dispositif de suivi de projet'!$E13,'Dispositif de suivi de projet'!$F13)&lt;&gt;2,"",DAYS360('Dispositif de suivi de projet'!$E13,'Dispositif de suivi de projet'!$F13,FALSE))</f>
        <v>124</v>
      </c>
      <c r="I13" s="16">
        <v>42434</v>
      </c>
      <c r="J13" s="19">
        <v>42495</v>
      </c>
      <c r="K13" s="25">
        <f>IFERROR(IF(SuiviProjet[[#This Row],[Travail réel (en heures)]]=0,"",IF(ABS((SuiviProjet[[#This Row],[Travail réel (en heures)]]-SuiviProjet[[#This Row],[Travail estimé (en heures)]])/SuiviProjet[[#This Row],[Travail estimé (en heures)]])&gt;IndicateurPourcent,1,0)),"")</f>
        <v>0</v>
      </c>
      <c r="L13" s="20">
        <v>200</v>
      </c>
      <c r="M13" s="25">
        <f>IFERROR(IF(SuiviProjet[[#This Row],[Durée réelle (en jours)]]=0,"",IF(ABS((SuiviProjet[[#This Row],[Durée réelle (en jours)]]-SuiviProjet[[#This Row],[Durée estimée (en jours)]])/SuiviProjet[[#This Row],[Durée estimée (en jours)]])&gt;IndicateurPourcent,1,0)),"")</f>
        <v>1</v>
      </c>
      <c r="N13" s="21">
        <f>IF(COUNTA('Dispositif de suivi de projet'!$I13,'Dispositif de suivi de projet'!$J13)&lt;&gt;2,"",DAYS360('Dispositif de suivi de projet'!$I13,'Dispositif de suivi de projet'!$J13,FALSE))</f>
        <v>60</v>
      </c>
      <c r="O13" s="18"/>
    </row>
  </sheetData>
  <conditionalFormatting sqref="L5:L13">
    <cfRule type="expression" dxfId="1" priority="6">
      <formula>(ABS((L5-G5))/G5)&gt;IndicateurPourcent</formula>
    </cfRule>
  </conditionalFormatting>
  <conditionalFormatting sqref="N5:N13">
    <cfRule type="expression" dxfId="0" priority="8">
      <formula>(ABS((N5-H5))/H5)&gt;IndicateurPourcent</formula>
    </cfRule>
  </conditionalFormatting>
  <dataValidations count="18">
    <dataValidation allowBlank="1" showInputMessage="1" prompt="Entrer les projets dans cette feuille de suivi de projet. Définir le % excédent/déficit à signaler dans D2. Le travail réel (h) et la durée réelle (j) mettent en évidence les valeurs sup. ou inf. avec une police grasse et rouge et d’une icône dans K et M " sqref="A1" xr:uid="{00000000-0002-0000-0000-000000000000}"/>
    <dataValidation allowBlank="1" showInputMessage="1" showErrorMessage="1" prompt="Pourcentage d’excédent/de déficit personnalisable utilisé pour mettre en évidence dans le tableau projet la durée réelle de travail en heures et en jours qui dépasse ce chiffre ou se situe en deçà de celui-ci" sqref="D2" xr:uid="{00000000-0002-0000-0000-000001000000}"/>
    <dataValidation type="list" allowBlank="1" showInputMessage="1" showErrorMessage="1" error="Sélectionnez une catégorie dans la liste ou créez une catégorie à afficher dans cette liste à partir de la feuille de calcul Configuration." sqref="C5:C13" xr:uid="{00000000-0002-0000-0000-000002000000}">
      <formula1>ListeCatégorie</formula1>
    </dataValidation>
    <dataValidation type="list" allowBlank="1" showInputMessage="1" showErrorMessage="1" error="Sélectionnez un employé dans la liste ou créez un employé à afficher dans cette liste à partir de la feuille de calcul Configuration." sqref="D5:D13" xr:uid="{00000000-0002-0000-0000-000003000000}">
      <formula1>ListeEmployés</formula1>
    </dataValidation>
    <dataValidation allowBlank="1" showInputMessage="1" showErrorMessage="1" prompt="Entrer les nom de projet dans cette colonne" sqref="B4" xr:uid="{00000000-0002-0000-0000-000006000000}"/>
    <dataValidation allowBlank="1" showInputMessage="1" showErrorMessage="1" prompt="Sélectionnez le nom de catégorie de la liste déroulante dans chaque cellule de cette colonne. Les options de cette liste sont définies dans la feuille de calcul de configuration. Appuyez sur ALT+BAS pour la parcourir, puis ENTRÉE pour faire une sélection" sqref="C4" xr:uid="{00000000-0002-0000-0000-000007000000}"/>
    <dataValidation allowBlank="1" showInputMessage="1" showErrorMessage="1" prompt="Sélectionnez le nom de l’employé de la liste déroulante dans chaque cellule de cette colonne. Les options de cette liste sont définies dans la feuille de calcul de configuration. Appuyez sur ALT+BAS pour la parcourir, puis ENTRÉE pour faire une sélection" sqref="D4" xr:uid="{00000000-0002-0000-0000-000008000000}"/>
    <dataValidation allowBlank="1" showInputMessage="1" showErrorMessage="1" prompt="Entrez la date de début estimée du projet dans cette colonne" sqref="E4" xr:uid="{00000000-0002-0000-0000-000009000000}"/>
    <dataValidation allowBlank="1" showInputMessage="1" showErrorMessage="1" prompt="Entrez la date de fin estimée du projet dans cette colonne" sqref="F4" xr:uid="{00000000-0002-0000-0000-00000A000000}"/>
    <dataValidation allowBlank="1" showInputMessage="1" showErrorMessage="1" prompt="Entrez la durée du projet estimée (en jours)" sqref="G4" xr:uid="{00000000-0002-0000-0000-00000B000000}"/>
    <dataValidation allowBlank="1" showInputMessage="1" showErrorMessage="1" prompt="Entrez la durée estimée du projet (en jours) dans cette colonne" sqref="H4" xr:uid="{00000000-0002-0000-0000-00000C000000}"/>
    <dataValidation allowBlank="1" showInputMessage="1" showErrorMessage="1" prompt="Entrez la date de début réelle du projet dans cette colonne" sqref="I4" xr:uid="{00000000-0002-0000-0000-00000D000000}"/>
    <dataValidation allowBlank="1" showInputMessage="1" showErrorMessage="1" prompt="Entrez la date de fin réelle du projet dans cette colonne" sqref="J4" xr:uid="{00000000-0002-0000-0000-00000E000000}"/>
    <dataValidation allowBlank="1" showInputMessage="1" showErrorMessage="1" prompt="Icône Indicateur de tableau Suivi Projet Excéd./Défic de Durée Réelle (heures). Les val. dans la col. L répondant au critère Excéd/Défic génèrent un icône indicateur dans chaque cellule. Les cellules vides indiquent les valeurs non conformes à ce critère" sqref="K4" xr:uid="{00000000-0002-0000-0000-00000F000000}"/>
    <dataValidation allowBlank="1" showInputMessage="1" showErrorMessage="1" prompt="Icône Indicateur de tableau Suivi Projet Excéd./Défic de Durée Réelle (jours). Les val dans la col. N répondant au critère Excéd/Défic génèrent un icône indicateur dans chaque cellule. Les cellules vides indiquent les valeurs non conformes à ce critère" sqref="M4" xr:uid="{00000000-0002-0000-0000-000010000000}"/>
    <dataValidation allowBlank="1" showInputMessage="1" showErrorMessage="1" prompt="Les valeurs répondant aux critères d’excès/de déficit sont affichées en rouge et en gras et elles génèrent une icône indicateur dans la colonne K à gauche" sqref="L4" xr:uid="{00000000-0002-0000-0000-000011000000}"/>
    <dataValidation allowBlank="1" showInputMessage="1" showErrorMessage="1" prompt="Les valeurs répondant aux critères d’excès/de déficit sont affichées en rouge et en gras et elles génèrent une icône indicateur dans la colonne M à gauche" sqref="N4" xr:uid="{00000000-0002-0000-0000-000012000000}"/>
    <dataValidation allowBlank="1" showInputMessage="1" showErrorMessage="1" prompt="Entrez des notes sur les projets dans cette colonne." sqref="O4" xr:uid="{00000000-0002-0000-0000-000013000000}"/>
  </dataValidations>
  <printOptions horizontalCentered="1"/>
  <pageMargins left="0.25" right="0.25" top="0.5" bottom="0.5" header="0.3" footer="0.3"/>
  <pageSetup paperSize="9" scale="53"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baseColWidth="10" defaultColWidth="9" defaultRowHeight="30" customHeight="1"/>
  <cols>
    <col min="1" max="1" width="2.625" customWidth="1"/>
    <col min="2" max="3" width="25.625" customWidth="1"/>
    <col min="4" max="4" width="2.625" customWidth="1"/>
  </cols>
  <sheetData>
    <row r="1" spans="2:3" ht="65.099999999999994" customHeight="1">
      <c r="B1" s="11" t="s">
        <v>32</v>
      </c>
    </row>
    <row r="2" spans="2:3" ht="20.25" customHeight="1"/>
    <row r="3" spans="2:3" ht="20.25" customHeight="1"/>
    <row r="4" spans="2:3" ht="50.1" customHeight="1">
      <c r="B4" s="6" t="s">
        <v>33</v>
      </c>
      <c r="C4" s="6" t="s">
        <v>36</v>
      </c>
    </row>
    <row r="5" spans="2:3" ht="30" customHeight="1">
      <c r="B5" s="12" t="s">
        <v>12</v>
      </c>
      <c r="C5" s="12" t="s">
        <v>17</v>
      </c>
    </row>
    <row r="6" spans="2:3" ht="30" customHeight="1">
      <c r="B6" s="12" t="s">
        <v>13</v>
      </c>
      <c r="C6" s="12" t="s">
        <v>19</v>
      </c>
    </row>
    <row r="7" spans="2:3" ht="30" customHeight="1">
      <c r="B7" s="12" t="s">
        <v>14</v>
      </c>
      <c r="C7" s="12" t="s">
        <v>20</v>
      </c>
    </row>
    <row r="8" spans="2:3" ht="30" customHeight="1">
      <c r="B8" s="12" t="s">
        <v>15</v>
      </c>
      <c r="C8" s="12" t="s">
        <v>18</v>
      </c>
    </row>
    <row r="9" spans="2:3" ht="30" customHeight="1">
      <c r="B9" s="12" t="s">
        <v>34</v>
      </c>
      <c r="C9" s="12" t="s">
        <v>37</v>
      </c>
    </row>
    <row r="10" spans="2:3" ht="30" customHeight="1">
      <c r="B10" s="12" t="s">
        <v>35</v>
      </c>
      <c r="C10" s="12" t="s">
        <v>38</v>
      </c>
    </row>
  </sheetData>
  <dataValidations count="3">
    <dataValidation allowBlank="1" showInputMessage="1" prompt="La feuille de calcul de configuration contient une liste personnalisable de catégories de projets et de noms d’employés. Ces listes sont utilisées comme listes déroulantes dans la feuille de calcul du suivi de projet. Pas besoin du même nombre d’éléments " sqref="A1" xr:uid="{00000000-0002-0000-0100-000000000000}"/>
    <dataValidation allowBlank="1" showInputMessage="1" showErrorMessage="1" prompt="Entrez dans cette colonne le nom de l’employé qui sera utilisé en tant qu’options de la liste déroulante Affecté à de la feuille de calcul Suivi de projet" sqref="C4" xr:uid="{00000000-0002-0000-0100-000001000000}"/>
    <dataValidation allowBlank="1" showInputMessage="1" showErrorMessage="1" prompt="Entrez dans cette colonne les catégories de projet qui seront utilisées comme options de la liste déroulante Catégorie de la feuille de calcul Suivi de projet" sqref="B4" xr:uid="{00000000-0002-0000-0100-000002000000}"/>
  </dataValidations>
  <pageMargins left="0.7" right="0.7" top="0.75" bottom="0.75" header="0.3" footer="0.3"/>
  <pageSetup paperSize="9" fitToHeight="0" orientation="portrait"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DocSecurity>0</ap:DocSecurity>
  <ap:Template>TM02930041</ap:Template>
  <ap:ScaleCrop>false</ap:ScaleCrop>
  <ap:HeadingPairs>
    <vt:vector baseType="variant" size="4">
      <vt:variant>
        <vt:lpstr>Feuilles de calcul</vt:lpstr>
      </vt:variant>
      <vt:variant>
        <vt:i4>2</vt:i4>
      </vt:variant>
      <vt:variant>
        <vt:lpstr>Plages nommées</vt:lpstr>
      </vt:variant>
      <vt:variant>
        <vt:i4>6</vt:i4>
      </vt:variant>
    </vt:vector>
  </ap:HeadingPairs>
  <ap:TitlesOfParts>
    <vt:vector baseType="lpstr" size="8">
      <vt:lpstr>Dispositif de suivi de projet</vt:lpstr>
      <vt:lpstr>Installation</vt:lpstr>
      <vt:lpstr>'Dispositif de suivi de projet'!Impression_des_titres</vt:lpstr>
      <vt:lpstr>IndicateurPourcent</vt:lpstr>
      <vt:lpstr>ListeCatégorie</vt:lpstr>
      <vt:lpstr>ListeEmployés</vt:lpstr>
      <vt:lpstr>TitreColonne1</vt:lpstr>
      <vt:lpstr>TitreColonne2</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2016-08-03T05:15:41Z</dcterms:created>
  <dcterms:modified xsi:type="dcterms:W3CDTF">2023-04-10T09:45:34Z</dcterms:modified>
</cp:coreProperties>
</file>