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tables/table32.xml" ContentType="application/vnd.openxmlformats-officedocument.spreadsheetml.table+xml"/>
  <Override PartName="/xl/worksheets/sheet12.xml" ContentType="application/vnd.openxmlformats-officedocument.spreadsheetml.worksheet+xml"/>
  <Override PartName="/xl/tables/table13.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6A6D16D0-8FB1-40AE-8CFB-3A4FFA13C8E9}" xr6:coauthVersionLast="47" xr6:coauthVersionMax="47" xr10:uidLastSave="{00000000-0000-0000-0000-000000000000}"/>
  <bookViews>
    <workbookView xWindow="-120" yWindow="-120" windowWidth="29040" windowHeight="17640" xr2:uid="{00000000-000D-0000-FFFF-FFFF00000000}"/>
  </bookViews>
  <sheets>
    <sheet name="Rapport sur les performances" sheetId="3" r:id="rId1"/>
    <sheet name="Définitions" sheetId="2" r:id="rId2"/>
  </sheets>
  <definedNames>
    <definedName name="_xlnm.Print_Area" localSheetId="0">'Rapport sur les performances'!$B$2:$T$25</definedName>
    <definedName name="_xlnm.Print_Titles" localSheetId="1">Définitions!$5:$5</definedName>
    <definedName name="_xlnm.Print_Titles" localSheetId="0">'Rapport sur les performances'!$7:$7</definedName>
    <definedName name="Titre1">Performances[[#Headers],[Étape]]</definedName>
    <definedName name="Titre2">État[[#Headers],[État]]</definedName>
    <definedName name="TitreColonne2">Définitions[[#Headers],[Étape]]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 i="3" l="1"/>
  <c r="N11" i="3"/>
  <c r="N12" i="3"/>
  <c r="N14" i="3"/>
  <c r="N15" i="3"/>
  <c r="N16" i="3"/>
  <c r="N19" i="3"/>
  <c r="N20" i="3"/>
  <c r="N21" i="3"/>
  <c r="N23" i="3"/>
  <c r="N24" i="3"/>
  <c r="N25" i="3"/>
  <c r="M10" i="3"/>
  <c r="P10" i="3" s="1"/>
  <c r="M11" i="3"/>
  <c r="P11" i="3" s="1"/>
  <c r="R11" i="3" s="1"/>
  <c r="Q11" i="3" s="1"/>
  <c r="M12" i="3"/>
  <c r="P12" i="3" s="1"/>
  <c r="M14" i="3"/>
  <c r="P14" i="3" s="1"/>
  <c r="O14" i="3" s="1"/>
  <c r="M15" i="3"/>
  <c r="P15" i="3" s="1"/>
  <c r="M16" i="3"/>
  <c r="S16" i="3" s="1"/>
  <c r="T16" i="3" s="1"/>
  <c r="M19" i="3"/>
  <c r="P19" i="3" s="1"/>
  <c r="M20" i="3"/>
  <c r="P20" i="3" s="1"/>
  <c r="O20" i="3" s="1"/>
  <c r="M21" i="3"/>
  <c r="P21" i="3" s="1"/>
  <c r="M23" i="3"/>
  <c r="P23" i="3" s="1"/>
  <c r="M24" i="3"/>
  <c r="P24" i="3" s="1"/>
  <c r="M25" i="3"/>
  <c r="P25" i="3" s="1"/>
  <c r="R25" i="3" s="1"/>
  <c r="Q25" i="3" s="1"/>
  <c r="K10" i="3"/>
  <c r="L10" i="3" s="1"/>
  <c r="K11" i="3"/>
  <c r="L11" i="3" s="1"/>
  <c r="K12" i="3"/>
  <c r="L12" i="3" s="1"/>
  <c r="K14" i="3"/>
  <c r="L14" i="3" s="1"/>
  <c r="K15" i="3"/>
  <c r="L15" i="3" s="1"/>
  <c r="K16" i="3"/>
  <c r="L16" i="3" s="1"/>
  <c r="K19" i="3"/>
  <c r="L19" i="3" s="1"/>
  <c r="K20" i="3"/>
  <c r="L20" i="3" s="1"/>
  <c r="K21" i="3"/>
  <c r="L21" i="3" s="1"/>
  <c r="K23" i="3"/>
  <c r="L23" i="3" s="1"/>
  <c r="K24" i="3"/>
  <c r="L24" i="3" s="1"/>
  <c r="K25" i="3"/>
  <c r="L25" i="3" s="1"/>
  <c r="S19" i="3"/>
  <c r="T19" i="3" s="1"/>
  <c r="I10" i="3"/>
  <c r="J10" i="3" s="1"/>
  <c r="I11" i="3"/>
  <c r="J11" i="3" s="1"/>
  <c r="I12" i="3"/>
  <c r="J12" i="3" s="1"/>
  <c r="I14" i="3"/>
  <c r="J14" i="3" s="1"/>
  <c r="I15" i="3"/>
  <c r="J15" i="3" s="1"/>
  <c r="I16" i="3"/>
  <c r="J16" i="3" s="1"/>
  <c r="I19" i="3"/>
  <c r="J19" i="3" s="1"/>
  <c r="I20" i="3"/>
  <c r="J20" i="3" s="1"/>
  <c r="I21" i="3"/>
  <c r="J21" i="3" s="1"/>
  <c r="I23" i="3"/>
  <c r="J23" i="3" s="1"/>
  <c r="I24" i="3"/>
  <c r="J24" i="3" s="1"/>
  <c r="I25" i="3"/>
  <c r="J25" i="3" s="1"/>
  <c r="D9" i="3"/>
  <c r="G22" i="3"/>
  <c r="F22" i="3"/>
  <c r="I22" i="3" s="1"/>
  <c r="E22" i="3"/>
  <c r="N22" i="3" s="1"/>
  <c r="D22" i="3"/>
  <c r="G18" i="3"/>
  <c r="G17" i="3" s="1"/>
  <c r="F18" i="3"/>
  <c r="F17" i="3" s="1"/>
  <c r="E18" i="3"/>
  <c r="K18" i="3" s="1"/>
  <c r="L18" i="3" s="1"/>
  <c r="D18" i="3"/>
  <c r="G13" i="3"/>
  <c r="F13" i="3"/>
  <c r="M13" i="3" s="1"/>
  <c r="E13" i="3"/>
  <c r="K13" i="3" s="1"/>
  <c r="L13" i="3" s="1"/>
  <c r="D13" i="3"/>
  <c r="G9" i="3"/>
  <c r="F9" i="3"/>
  <c r="F8" i="3" s="1"/>
  <c r="E9" i="3"/>
  <c r="N9" i="3" s="1"/>
  <c r="P13" i="3" l="1"/>
  <c r="S11" i="3"/>
  <c r="T11" i="3" s="1"/>
  <c r="J22" i="3"/>
  <c r="I9" i="3"/>
  <c r="J9" i="3" s="1"/>
  <c r="M22" i="3"/>
  <c r="P22" i="3" s="1"/>
  <c r="O22" i="3" s="1"/>
  <c r="D8" i="3"/>
  <c r="I13" i="3"/>
  <c r="J13" i="3" s="1"/>
  <c r="P16" i="3"/>
  <c r="O16" i="3" s="1"/>
  <c r="R20" i="3"/>
  <c r="Q20" i="3" s="1"/>
  <c r="I18" i="3"/>
  <c r="J18" i="3" s="1"/>
  <c r="E17" i="3"/>
  <c r="K17" i="3" s="1"/>
  <c r="L17" i="3" s="1"/>
  <c r="K22" i="3"/>
  <c r="L22" i="3" s="1"/>
  <c r="O11" i="3"/>
  <c r="R23" i="3"/>
  <c r="Q23" i="3" s="1"/>
  <c r="O23" i="3"/>
  <c r="S23" i="3"/>
  <c r="T23" i="3" s="1"/>
  <c r="S21" i="3"/>
  <c r="T21" i="3" s="1"/>
  <c r="S15" i="3"/>
  <c r="T15" i="3" s="1"/>
  <c r="S10" i="3"/>
  <c r="T10" i="3" s="1"/>
  <c r="M9" i="3"/>
  <c r="P9" i="3" s="1"/>
  <c r="R9" i="3" s="1"/>
  <c r="Q9" i="3" s="1"/>
  <c r="S25" i="3"/>
  <c r="T25" i="3" s="1"/>
  <c r="S20" i="3"/>
  <c r="T20" i="3" s="1"/>
  <c r="S14" i="3"/>
  <c r="T14" i="3" s="1"/>
  <c r="I17" i="3"/>
  <c r="M17" i="3"/>
  <c r="M18" i="3"/>
  <c r="P18" i="3" s="1"/>
  <c r="G8" i="3"/>
  <c r="M8" i="3" s="1"/>
  <c r="P8" i="3" s="1"/>
  <c r="N18" i="3"/>
  <c r="O24" i="3"/>
  <c r="R24" i="3"/>
  <c r="Q24" i="3" s="1"/>
  <c r="O12" i="3"/>
  <c r="R12" i="3"/>
  <c r="Q12" i="3" s="1"/>
  <c r="R15" i="3"/>
  <c r="Q15" i="3" s="1"/>
  <c r="O15" i="3"/>
  <c r="O19" i="3"/>
  <c r="R19" i="3"/>
  <c r="Q19" i="3" s="1"/>
  <c r="O13" i="3"/>
  <c r="R13" i="3"/>
  <c r="Q13" i="3" s="1"/>
  <c r="R21" i="3"/>
  <c r="Q21" i="3" s="1"/>
  <c r="O21" i="3"/>
  <c r="O10" i="3"/>
  <c r="R10" i="3"/>
  <c r="Q10" i="3" s="1"/>
  <c r="D17" i="3"/>
  <c r="E8" i="3"/>
  <c r="N13" i="3"/>
  <c r="S13" i="3" s="1"/>
  <c r="T13" i="3" s="1"/>
  <c r="O25" i="3"/>
  <c r="S12" i="3"/>
  <c r="T12" i="3" s="1"/>
  <c r="S24" i="3"/>
  <c r="T24" i="3" s="1"/>
  <c r="R14" i="3"/>
  <c r="Q14" i="3" s="1"/>
  <c r="K9" i="3"/>
  <c r="L9" i="3" s="1"/>
  <c r="R16" i="3" l="1"/>
  <c r="Q16" i="3" s="1"/>
  <c r="J17" i="3"/>
  <c r="S22" i="3"/>
  <c r="T22" i="3" s="1"/>
  <c r="N17" i="3"/>
  <c r="S17" i="3" s="1"/>
  <c r="T17" i="3" s="1"/>
  <c r="S18" i="3"/>
  <c r="T18" i="3" s="1"/>
  <c r="R22" i="3"/>
  <c r="Q22" i="3" s="1"/>
  <c r="S9" i="3"/>
  <c r="T9" i="3" s="1"/>
  <c r="R18" i="3"/>
  <c r="Q18" i="3" s="1"/>
  <c r="O18" i="3"/>
  <c r="O8" i="3"/>
  <c r="R8" i="3"/>
  <c r="Q8" i="3" s="1"/>
  <c r="O9" i="3"/>
  <c r="I8" i="3"/>
  <c r="J8" i="3" s="1"/>
  <c r="K8" i="3"/>
  <c r="L8" i="3" s="1"/>
  <c r="N8" i="3"/>
  <c r="S8" i="3" s="1"/>
  <c r="T8" i="3" s="1"/>
  <c r="P17" i="3"/>
  <c r="O17" i="3" s="1"/>
  <c r="R17" i="3" l="1"/>
  <c r="Q17" i="3" s="1"/>
</calcChain>
</file>

<file path=xl/sharedStrings.xml><?xml version="1.0" encoding="utf-8"?>
<sst xmlns="http://schemas.openxmlformats.org/spreadsheetml/2006/main" count="131" uniqueCount="110">
  <si>
    <t>PERFORMANCES DU PROJET</t>
  </si>
  <si>
    <t>RAPPORT</t>
  </si>
  <si>
    <t>Étape</t>
  </si>
  <si>
    <t>A</t>
  </si>
  <si>
    <t>A.1</t>
  </si>
  <si>
    <t>A.1.1</t>
  </si>
  <si>
    <t>A.1.2</t>
  </si>
  <si>
    <t>A.1.3</t>
  </si>
  <si>
    <t>A.2</t>
  </si>
  <si>
    <t>A.2.1</t>
  </si>
  <si>
    <t>A.2.2</t>
  </si>
  <si>
    <t>A.2.3</t>
  </si>
  <si>
    <t>B</t>
  </si>
  <si>
    <t>B.1</t>
  </si>
  <si>
    <t>B.1.1</t>
  </si>
  <si>
    <t>B.1.2</t>
  </si>
  <si>
    <t>B.1.3</t>
  </si>
  <si>
    <t>B.2</t>
  </si>
  <si>
    <t>B.2.1</t>
  </si>
  <si>
    <t>B.2.2</t>
  </si>
  <si>
    <t>B.2.3</t>
  </si>
  <si>
    <t>Description de l’élément</t>
  </si>
  <si>
    <t>Programme A</t>
  </si>
  <si>
    <t>Projet 1</t>
  </si>
  <si>
    <t>Livrable 1</t>
  </si>
  <si>
    <t>Livrable 2</t>
  </si>
  <si>
    <t>Livrable 3</t>
  </si>
  <si>
    <t>Projet 2</t>
  </si>
  <si>
    <t>Programme B</t>
  </si>
  <si>
    <t>Budget</t>
  </si>
  <si>
    <t>B.A.A. global (€)</t>
  </si>
  <si>
    <t>V.P. (€)</t>
  </si>
  <si>
    <t>Acquis</t>
  </si>
  <si>
    <t>V.A. (€)</t>
  </si>
  <si>
    <t>Réel</t>
  </si>
  <si>
    <t>C.R. (€)</t>
  </si>
  <si>
    <t>P.A.R. (€)</t>
  </si>
  <si>
    <t>Coût</t>
  </si>
  <si>
    <t>E.C. (€)</t>
  </si>
  <si>
    <t>E.C. (%)</t>
  </si>
  <si>
    <t>Délais</t>
  </si>
  <si>
    <t>E.D. (€)</t>
  </si>
  <si>
    <t>E.D. (%)</t>
  </si>
  <si>
    <t>Indice de performance</t>
  </si>
  <si>
    <t>I.P.C.</t>
  </si>
  <si>
    <t>I.P.D.</t>
  </si>
  <si>
    <t>Prévision</t>
  </si>
  <si>
    <t>E.J.A.</t>
  </si>
  <si>
    <t>E.A.A.</t>
  </si>
  <si>
    <t>E.A.A. (%)</t>
  </si>
  <si>
    <t>E.A.A. (€)</t>
  </si>
  <si>
    <t>DÉFINITIONS</t>
  </si>
  <si>
    <t>Indice moyen</t>
  </si>
  <si>
    <t>État</t>
  </si>
  <si>
    <t>DÉFINITIONS DES MESURES</t>
  </si>
  <si>
    <t>Mesure</t>
  </si>
  <si>
    <t>Budget à l’achèvement</t>
  </si>
  <si>
    <t>Coût réel</t>
  </si>
  <si>
    <t>Valeur acquise</t>
  </si>
  <si>
    <t>Valeur planifiée</t>
  </si>
  <si>
    <t>Écart de coût</t>
  </si>
  <si>
    <t>Indice de performance des coûts</t>
  </si>
  <si>
    <t>Écart de délai</t>
  </si>
  <si>
    <t>Indice de performance des délais</t>
  </si>
  <si>
    <t>Estimation jusqu’à l’achèvement</t>
  </si>
  <si>
    <t>Estimation à l’achèvement</t>
  </si>
  <si>
    <t>Écart à l’achèvement</t>
  </si>
  <si>
    <t>Planifié, Acquis, Réel</t>
  </si>
  <si>
    <t>Abréviation</t>
  </si>
  <si>
    <t>B.A.A.</t>
  </si>
  <si>
    <t>C.R.</t>
  </si>
  <si>
    <t>V.A.</t>
  </si>
  <si>
    <t>V.P.</t>
  </si>
  <si>
    <t>E.C.</t>
  </si>
  <si>
    <t>E.D.</t>
  </si>
  <si>
    <t>n/a</t>
  </si>
  <si>
    <t>P.A.R.</t>
  </si>
  <si>
    <t>Description</t>
  </si>
  <si>
    <t>Coût de base du projet</t>
  </si>
  <si>
    <t>Total des coûts engagés en vue de l’exécution du travail pendant une période donnée</t>
  </si>
  <si>
    <t>Travail physique effectué pendant une période donnée</t>
  </si>
  <si>
    <t>Travail physique dont l’exécution a été planifiée pendant une période donnée</t>
  </si>
  <si>
    <t>Dépassement de coût pendant une période donnée</t>
  </si>
  <si>
    <t>Rapport coûts-efficacité</t>
  </si>
  <si>
    <t>Retard pris sur le planning pendant une période donnée</t>
  </si>
  <si>
    <t>Rapport délais-efficacité</t>
  </si>
  <si>
    <t>Coûts supplémentaires nécessaires prévus</t>
  </si>
  <si>
    <t>Coût total prévu</t>
  </si>
  <si>
    <t>Dépassement de coût estimé à la fin du projet</t>
  </si>
  <si>
    <t>Moyenne de l’IPC et de l’IPD</t>
  </si>
  <si>
    <t>Planifié, Acquis et Réel avec un graphique Sparkline</t>
  </si>
  <si>
    <t>Formule/Valeur</t>
  </si>
  <si>
    <t>V.A.-C.R.</t>
  </si>
  <si>
    <t>V.A./C.R.</t>
  </si>
  <si>
    <t>V.A.-V.P.</t>
  </si>
  <si>
    <t>V.A./V.P.</t>
  </si>
  <si>
    <t>E.A.A.-C.R.</t>
  </si>
  <si>
    <t>B.A.A./I.P.C.</t>
  </si>
  <si>
    <t>B.A.A.-E.A.A.</t>
  </si>
  <si>
    <t>(I.P.C.+I.P.D.)/2</t>
  </si>
  <si>
    <t>NOIR</t>
  </si>
  <si>
    <t>ROUGE</t>
  </si>
  <si>
    <t>ORANGE</t>
  </si>
  <si>
    <t>VERT</t>
  </si>
  <si>
    <t>Élimination ou restauration requise</t>
  </si>
  <si>
    <t>Attention immédiate requise</t>
  </si>
  <si>
    <t>Retard léger sur le planning ou le budget</t>
  </si>
  <si>
    <t>Conforme aux objectifs</t>
  </si>
  <si>
    <t>Rapport</t>
  </si>
  <si>
    <t>Limite de valeur inférieure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</si>
</sst>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_);[Red]\(0\)"/>
    <numFmt numFmtId="169" formatCode=";;;"/>
    <numFmt numFmtId="170" formatCode="0_ ;\-0\ "/>
    <numFmt numFmtId="171" formatCode="0_ ;[Red]\-0\ "/>
  </numFmts>
  <fonts count="25" x14ac:knownFonts="1">
    <font>
      <sz val="11"/>
      <color theme="1" tint="0.24994659260841701"/>
      <name val="Calibri"/>
      <family val="2"/>
      <scheme val="minor"/>
    </font>
    <font>
      <sz val="11"/>
      <color theme="1"/>
      <name val="Calibri"/>
      <family val="2"/>
      <scheme val="minor"/>
    </font>
    <font>
      <b/>
      <sz val="10"/>
      <name val="Arial"/>
      <family val="2"/>
    </font>
    <font>
      <sz val="20"/>
      <color theme="3"/>
      <name val="Cambria"/>
      <family val="1"/>
      <scheme val="major"/>
    </font>
    <font>
      <b/>
      <sz val="11"/>
      <color theme="3"/>
      <name val="Calibri"/>
      <family val="2"/>
      <scheme val="minor"/>
    </font>
    <font>
      <b/>
      <sz val="11"/>
      <color theme="1"/>
      <name val="Calibri"/>
      <family val="2"/>
      <scheme val="minor"/>
    </font>
    <font>
      <sz val="11"/>
      <color theme="0"/>
      <name val="Calibri"/>
      <family val="2"/>
      <scheme val="minor"/>
    </font>
    <font>
      <sz val="11"/>
      <color theme="1" tint="0.24994659260841701"/>
      <name val="Calibri"/>
      <family val="2"/>
      <scheme val="minor"/>
    </font>
    <font>
      <i/>
      <sz val="11"/>
      <color theme="1" tint="0.34998626667073579"/>
      <name val="Calibri"/>
      <family val="2"/>
      <scheme val="minor"/>
    </font>
    <font>
      <sz val="28"/>
      <color theme="4" tint="-0.24994659260841701"/>
      <name val="Cambria"/>
      <family val="1"/>
      <scheme val="major"/>
    </font>
    <font>
      <b/>
      <sz val="11"/>
      <color theme="1" tint="0.249977111117893"/>
      <name val="Calibri"/>
      <family val="2"/>
      <scheme val="minor"/>
    </font>
    <font>
      <b/>
      <sz val="11"/>
      <color theme="1" tint="0.24994659260841701"/>
      <name val="Calibri"/>
      <family val="2"/>
      <scheme val="minor"/>
    </font>
    <font>
      <u/>
      <sz val="11"/>
      <color theme="10"/>
      <name val="Calibri"/>
      <family val="2"/>
      <scheme val="minor"/>
    </font>
    <font>
      <u/>
      <sz val="11"/>
      <color theme="1"/>
      <name val="Calibri"/>
      <family val="2"/>
      <scheme val="minor"/>
    </font>
    <font>
      <u/>
      <sz val="11"/>
      <color theme="11"/>
      <name val="Calibri"/>
      <family val="2"/>
      <scheme val="minor"/>
    </font>
    <font>
      <sz val="18"/>
      <color theme="3"/>
      <name val="Cambria"/>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6"/>
        <bgColor indexed="64"/>
      </patternFill>
    </fill>
    <fill>
      <patternFill patternType="solid">
        <fgColor rgb="FFFFFFCC"/>
      </patternFill>
    </fill>
    <fill>
      <patternFill patternType="solid">
        <fgColor theme="7"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diagonal/>
    </border>
    <border>
      <left/>
      <right/>
      <top/>
      <bottom style="thin">
        <color theme="1" tint="0.24994659260841701"/>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right/>
      <top style="thin">
        <color theme="4" tint="-0.24994659260841701"/>
      </top>
      <bottom style="double">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xf>
    <xf numFmtId="0" fontId="3" fillId="0" borderId="0" applyNumberFormat="0" applyFill="0" applyProtection="0"/>
    <xf numFmtId="0" fontId="9" fillId="0" borderId="0" applyNumberFormat="0" applyFill="0" applyBorder="0" applyProtection="0">
      <alignment vertical="top"/>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7" fillId="5" borderId="7" applyNumberFormat="0" applyAlignment="0" applyProtection="0"/>
    <xf numFmtId="0" fontId="8" fillId="0" borderId="0" applyNumberFormat="0" applyFill="0" applyBorder="0" applyAlignment="0" applyProtection="0"/>
    <xf numFmtId="0" fontId="5" fillId="0" borderId="8" applyNumberFormat="0" applyFill="0" applyAlignment="0" applyProtection="0"/>
    <xf numFmtId="0" fontId="12" fillId="0" borderId="0" applyNumberFormat="0" applyFill="0" applyBorder="0" applyAlignment="0" applyProtection="0">
      <alignment vertical="center" wrapText="1"/>
    </xf>
    <xf numFmtId="0" fontId="14" fillId="0" borderId="0" applyNumberFormat="0" applyFill="0" applyBorder="0" applyAlignment="0" applyProtection="0">
      <alignment vertical="center" wrapText="1"/>
    </xf>
    <xf numFmtId="0" fontId="15" fillId="0" borderId="0" applyNumberFormat="0" applyFill="0" applyBorder="0" applyAlignment="0" applyProtection="0"/>
    <xf numFmtId="0" fontId="4" fillId="0" borderId="0" applyNumberFormat="0" applyFill="0" applyBorder="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9" applyNumberFormat="0" applyAlignment="0" applyProtection="0"/>
    <xf numFmtId="0" fontId="20" fillId="12" borderId="10" applyNumberFormat="0" applyAlignment="0" applyProtection="0"/>
    <xf numFmtId="0" fontId="21" fillId="12" borderId="9" applyNumberFormat="0" applyAlignment="0" applyProtection="0"/>
    <xf numFmtId="0" fontId="22" fillId="0" borderId="11" applyNumberFormat="0" applyFill="0" applyAlignment="0" applyProtection="0"/>
    <xf numFmtId="0" fontId="23" fillId="13" borderId="12" applyNumberFormat="0" applyAlignment="0" applyProtection="0"/>
    <xf numFmtId="0" fontId="24" fillId="0" borderId="0" applyNumberFormat="0" applyFill="0" applyBorder="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47">
    <xf numFmtId="0" fontId="0" fillId="0" borderId="0" xfId="0">
      <alignment vertical="center" wrapText="1"/>
    </xf>
    <xf numFmtId="0" fontId="0" fillId="0" borderId="0" xfId="0" applyAlignment="1">
      <alignment horizontal="center"/>
    </xf>
    <xf numFmtId="0" fontId="0" fillId="0" borderId="0" xfId="0" applyAlignment="1">
      <alignment horizontal="right"/>
    </xf>
    <xf numFmtId="0" fontId="2" fillId="0" borderId="0" xfId="0" applyFont="1">
      <alignment vertical="center" wrapText="1"/>
    </xf>
    <xf numFmtId="168" fontId="0" fillId="0" borderId="0" xfId="0" applyNumberFormat="1">
      <alignment vertical="center" wrapText="1"/>
    </xf>
    <xf numFmtId="2" fontId="0" fillId="0" borderId="0" xfId="0" applyNumberForma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indent="1"/>
    </xf>
    <xf numFmtId="0" fontId="0" fillId="0" borderId="0" xfId="0" applyAlignment="1">
      <alignment horizontal="left" vertical="center" wrapText="1" indent="1"/>
    </xf>
    <xf numFmtId="2" fontId="0" fillId="0" borderId="0" xfId="0" applyNumberFormat="1" applyAlignment="1">
      <alignment horizontal="center" vertical="center"/>
    </xf>
    <xf numFmtId="0" fontId="0" fillId="0" borderId="0" xfId="0" applyAlignment="1">
      <alignment horizontal="right" vertical="center" indent="1"/>
    </xf>
    <xf numFmtId="0" fontId="0" fillId="0" borderId="0" xfId="0" applyAlignment="1">
      <alignment horizontal="left" vertical="center" indent="2"/>
    </xf>
    <xf numFmtId="0" fontId="0" fillId="0" borderId="0" xfId="0" applyAlignment="1">
      <alignment horizontal="left" vertical="center" indent="3"/>
    </xf>
    <xf numFmtId="0" fontId="10" fillId="0" borderId="0" xfId="0" applyFont="1" applyAlignment="1">
      <alignment vertical="center"/>
    </xf>
    <xf numFmtId="0" fontId="10" fillId="2" borderId="0" xfId="0" applyFont="1" applyFill="1" applyAlignment="1">
      <alignment horizontal="center" vertical="center"/>
    </xf>
    <xf numFmtId="0" fontId="10" fillId="0" borderId="0" xfId="0" applyFont="1" applyAlignment="1">
      <alignment horizontal="lef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1" fillId="0" borderId="0" xfId="0" applyFont="1" applyAlignment="1">
      <alignment horizontal="right" vertical="center" indent="1"/>
    </xf>
    <xf numFmtId="0" fontId="11" fillId="0" borderId="0" xfId="0" applyFont="1" applyAlignment="1">
      <alignment horizontal="left" vertical="center" indent="1"/>
    </xf>
    <xf numFmtId="0" fontId="11" fillId="0" borderId="0" xfId="0" applyFont="1" applyAlignment="1">
      <alignment horizontal="center" vertical="center"/>
    </xf>
    <xf numFmtId="9" fontId="11" fillId="0" borderId="0" xfId="0" applyNumberFormat="1" applyFont="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vertical="center"/>
    </xf>
    <xf numFmtId="9" fontId="0" fillId="0" borderId="0" xfId="0" applyNumberFormat="1" applyAlignment="1">
      <alignment horizontal="center" vertical="center"/>
    </xf>
    <xf numFmtId="0" fontId="0" fillId="0" borderId="0" xfId="0" applyAlignment="1">
      <alignment vertical="center"/>
    </xf>
    <xf numFmtId="0" fontId="6" fillId="4" borderId="6" xfId="0" applyFont="1" applyFill="1" applyBorder="1">
      <alignment vertical="center" wrapText="1"/>
    </xf>
    <xf numFmtId="0" fontId="6" fillId="6" borderId="6" xfId="0" applyFont="1" applyFill="1" applyBorder="1">
      <alignment vertical="center" wrapText="1"/>
    </xf>
    <xf numFmtId="0" fontId="6" fillId="3" borderId="6" xfId="0" applyFont="1" applyFill="1" applyBorder="1">
      <alignment vertical="center" wrapText="1"/>
    </xf>
    <xf numFmtId="0" fontId="6" fillId="7" borderId="6" xfId="0" applyFont="1" applyFill="1" applyBorder="1">
      <alignment vertical="center" wrapText="1"/>
    </xf>
    <xf numFmtId="0" fontId="6" fillId="0" borderId="0" xfId="0" applyFont="1" applyAlignment="1">
      <alignment horizontal="center" vertical="center"/>
    </xf>
    <xf numFmtId="0" fontId="6" fillId="0" borderId="0" xfId="0" applyFont="1" applyAlignment="1">
      <alignment horizontal="left" vertical="center" indent="1"/>
    </xf>
    <xf numFmtId="0" fontId="6" fillId="0" borderId="0" xfId="0" applyFont="1" applyAlignment="1">
      <alignment horizontal="center" vertical="center" wrapText="1"/>
    </xf>
    <xf numFmtId="169" fontId="13" fillId="0" borderId="0" xfId="12" applyNumberFormat="1" applyFont="1" applyFill="1" applyBorder="1" applyAlignment="1">
      <alignment horizontal="center" vertical="center"/>
    </xf>
    <xf numFmtId="169" fontId="13" fillId="0" borderId="0" xfId="12" applyNumberFormat="1" applyFont="1" applyAlignment="1">
      <alignment vertical="center"/>
    </xf>
    <xf numFmtId="170" fontId="11" fillId="0" borderId="0" xfId="0" applyNumberFormat="1" applyFont="1" applyAlignment="1">
      <alignment horizontal="center" vertical="center"/>
    </xf>
    <xf numFmtId="170" fontId="0" fillId="0" borderId="0" xfId="0" applyNumberFormat="1" applyAlignment="1">
      <alignment horizontal="center" vertical="center"/>
    </xf>
    <xf numFmtId="171" fontId="11" fillId="0" borderId="0" xfId="0" applyNumberFormat="1" applyFont="1" applyAlignment="1">
      <alignment horizontal="center" vertical="center"/>
    </xf>
    <xf numFmtId="171" fontId="0" fillId="0" borderId="0" xfId="0" applyNumberFormat="1" applyAlignment="1">
      <alignment horizontal="center" vertical="center"/>
    </xf>
    <xf numFmtId="0" fontId="3" fillId="0" borderId="0" xfId="1" applyFill="1"/>
    <xf numFmtId="0" fontId="10" fillId="2" borderId="5" xfId="0" applyFont="1" applyFill="1" applyBorder="1" applyAlignment="1">
      <alignment horizontal="center" vertical="center"/>
    </xf>
    <xf numFmtId="0" fontId="9" fillId="0" borderId="0" xfId="2" applyFill="1" applyBorder="1">
      <alignment vertical="top"/>
    </xf>
    <xf numFmtId="0" fontId="9" fillId="0" borderId="0" xfId="2">
      <alignment vertical="top"/>
    </xf>
    <xf numFmtId="0" fontId="3" fillId="0" borderId="0" xfId="1"/>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7" builtinId="27" customBuiltin="1"/>
    <cellStyle name="Calculation" xfId="21" builtinId="22" customBuiltin="1"/>
    <cellStyle name="Check Cell" xfId="23"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10" builtinId="53" customBuiltin="1"/>
    <cellStyle name="Followed Hyperlink" xfId="13" builtinId="9" customBuiltin="1"/>
    <cellStyle name="Good" xfId="16" builtinId="26" customBuiltin="1"/>
    <cellStyle name="Heading 1" xfId="1" builtinId="16" customBuiltin="1"/>
    <cellStyle name="Heading 2" xfId="2" builtinId="17" customBuiltin="1"/>
    <cellStyle name="Heading 3" xfId="3" builtinId="18" customBuiltin="1"/>
    <cellStyle name="Heading 4" xfId="15" builtinId="19" customBuiltin="1"/>
    <cellStyle name="Hyperlink" xfId="12" builtinId="8" customBuiltin="1"/>
    <cellStyle name="Input" xfId="19" builtinId="20" customBuiltin="1"/>
    <cellStyle name="Linked Cell" xfId="22" builtinId="24" customBuiltin="1"/>
    <cellStyle name="Neutral" xfId="18" builtinId="28" customBuiltin="1"/>
    <cellStyle name="Normal" xfId="0" builtinId="0" customBuiltin="1"/>
    <cellStyle name="Note" xfId="9" builtinId="10" customBuiltin="1"/>
    <cellStyle name="Output" xfId="20" builtinId="21" customBuiltin="1"/>
    <cellStyle name="Percent" xfId="8" builtinId="5" customBuiltin="1"/>
    <cellStyle name="Title" xfId="14" builtinId="15" customBuiltin="1"/>
    <cellStyle name="Total" xfId="11" builtinId="25" customBuiltin="1"/>
    <cellStyle name="Warning Text" xfId="24" builtinId="11" customBuiltin="1"/>
  </cellStyles>
  <dxfs count="61">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border diagonalUp="0" diagonalDown="0" outline="0">
        <left style="thin">
          <color theme="0"/>
        </left>
        <right/>
        <top/>
        <bottom/>
      </border>
    </dxf>
    <dxf>
      <alignment horizontal="left" vertical="center" textRotation="0" wrapText="0" indent="1" justifyLastLine="0" shrinkToFit="0" readingOrder="0"/>
      <border outline="0">
        <left style="thin">
          <color theme="0"/>
        </left>
      </border>
    </dxf>
    <dxf>
      <font>
        <b val="0"/>
        <i val="0"/>
        <strike val="0"/>
        <condense val="0"/>
        <extend val="0"/>
        <outline val="0"/>
        <shadow val="0"/>
        <u val="none"/>
        <vertAlign val="baseline"/>
        <sz val="11"/>
        <color theme="0"/>
        <name val="Calibri"/>
        <family val="2"/>
        <scheme val="minor"/>
      </font>
      <border diagonalUp="0" diagonalDown="0" outline="0">
        <left style="thin">
          <color theme="0"/>
        </left>
        <right style="thin">
          <color theme="0"/>
        </right>
        <top/>
        <bottom/>
      </border>
    </dxf>
    <dxf>
      <font>
        <strike val="0"/>
        <outline val="0"/>
        <shadow val="0"/>
        <u val="none"/>
        <vertAlign val="baseline"/>
        <sz val="11"/>
        <color theme="0"/>
        <name val="Calibri"/>
        <scheme val="minor"/>
      </font>
      <border diagonalUp="0" diagonalDown="0" outline="0">
        <left style="thin">
          <color theme="0"/>
        </left>
        <right style="thin">
          <color theme="0"/>
        </right>
        <top style="thin">
          <color theme="0"/>
        </top>
        <bottom style="thin">
          <color theme="0"/>
        </bottom>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tint="0.24994659260841701"/>
        <name val="Calibri"/>
        <family val="2"/>
        <scheme val="minor"/>
      </font>
    </dxf>
    <dxf>
      <font>
        <strike val="0"/>
        <outline val="0"/>
        <shadow val="0"/>
        <u val="none"/>
        <vertAlign val="baseline"/>
        <sz val="11"/>
        <color theme="1" tint="0.24994659260841701"/>
        <name val="Calibri"/>
        <scheme val="minor"/>
      </font>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70" formatCode="0_ ;\-0\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71" formatCode="0_ ;[Red]\-0\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71" formatCode="0_ ;[Red]\-0\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70" formatCode="0_ ;\-0\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numFmt numFmtId="170" formatCode="0_ ;\-0\ "/>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dxf>
    <dxf>
      <font>
        <strike val="0"/>
        <outline val="0"/>
        <shadow val="0"/>
        <u val="none"/>
        <vertAlign val="baseline"/>
        <sz val="11"/>
        <color theme="1" tint="0.24994659260841701"/>
        <name val="Calibri"/>
        <scheme val="minor"/>
      </font>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center" vertical="center" textRotation="0" wrapText="0" indent="0" justifyLastLine="0" shrinkToFit="0" readingOrder="0"/>
    </dxf>
    <dxf>
      <font>
        <strike val="0"/>
        <outline val="0"/>
        <shadow val="0"/>
        <u val="none"/>
        <vertAlign val="baseline"/>
        <sz val="11"/>
        <color theme="1" tint="0.2499465926084170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left" vertical="center" textRotation="0" wrapText="0" indent="1" justifyLastLine="0" shrinkToFit="0" readingOrder="0"/>
    </dxf>
    <dxf>
      <font>
        <strike val="0"/>
        <outline val="0"/>
        <shadow val="0"/>
        <u val="none"/>
        <vertAlign val="baseline"/>
        <sz val="11"/>
        <color theme="1" tint="0.24994659260841701"/>
        <name val="Calibri"/>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tint="0.24994659260841701"/>
        <name val="Calibri"/>
        <family val="2"/>
        <scheme val="minor"/>
      </font>
      <alignment horizontal="right" vertical="center" textRotation="0" wrapText="0" indent="1" justifyLastLine="0" shrinkToFit="0" readingOrder="0"/>
    </dxf>
    <dxf>
      <font>
        <strike val="0"/>
        <outline val="0"/>
        <shadow val="0"/>
        <u val="none"/>
        <vertAlign val="baseline"/>
        <sz val="11"/>
        <color theme="1" tint="0.24994659260841701"/>
        <name val="Calibri"/>
        <scheme val="minor"/>
      </font>
      <alignment horizontal="right" vertical="center" textRotation="0" wrapText="0" indent="1" justifyLastLine="0" shrinkToFit="0" readingOrder="0"/>
    </dxf>
    <dxf>
      <font>
        <strike val="0"/>
        <outline val="0"/>
        <shadow val="0"/>
        <u val="none"/>
        <vertAlign val="baseline"/>
        <sz val="11"/>
        <color theme="1" tint="0.24994659260841701"/>
        <name val="Calibri"/>
        <scheme val="minor"/>
      </font>
    </dxf>
    <dxf>
      <font>
        <strike val="0"/>
        <outline val="0"/>
        <shadow val="0"/>
        <u val="none"/>
        <vertAlign val="baseline"/>
        <sz val="11"/>
        <color theme="0"/>
        <name val="Calibri"/>
        <family val="2"/>
        <scheme val="minor"/>
      </font>
    </dxf>
    <dxf>
      <font>
        <color theme="6"/>
      </font>
    </dxf>
    <dxf>
      <font>
        <b val="0"/>
        <i val="0"/>
        <color auto="1"/>
      </font>
      <fill>
        <patternFill>
          <bgColor theme="0"/>
        </patternFill>
      </fill>
      <border>
        <left style="thin">
          <color theme="0"/>
        </left>
        <right style="thin">
          <color theme="0"/>
        </right>
        <top style="thin">
          <color theme="0"/>
        </top>
        <bottom style="thin">
          <color theme="0"/>
        </bottom>
        <vertical/>
        <horizontal/>
      </border>
    </dxf>
    <dxf>
      <font>
        <b val="0"/>
        <i val="0"/>
        <color theme="0"/>
      </font>
      <fill>
        <patternFill>
          <bgColor theme="7" tint="-0.499984740745262"/>
        </patternFill>
      </fill>
      <border>
        <left style="thin">
          <color theme="0"/>
        </left>
        <right style="thin">
          <color theme="0"/>
        </right>
        <top style="thin">
          <color theme="0"/>
        </top>
        <bottom style="thin">
          <color theme="0"/>
        </bottom>
      </border>
    </dxf>
    <dxf>
      <font>
        <b val="0"/>
        <i val="0"/>
        <color theme="0"/>
      </font>
      <fill>
        <patternFill>
          <bgColor theme="6"/>
        </patternFill>
      </fill>
      <border>
        <left style="thin">
          <color theme="0"/>
        </left>
        <right style="thin">
          <color theme="0"/>
        </right>
        <top style="thin">
          <color theme="0"/>
        </top>
        <bottom style="thin">
          <color theme="0"/>
        </bottom>
      </border>
    </dxf>
    <dxf>
      <font>
        <b val="0"/>
        <i val="0"/>
        <color theme="0"/>
      </font>
      <fill>
        <patternFill>
          <bgColor theme="5" tint="-0.24994659260841701"/>
        </patternFill>
      </fill>
      <border>
        <left style="thin">
          <color theme="0"/>
        </left>
        <right style="thin">
          <color theme="0"/>
        </right>
        <top style="thin">
          <color theme="0"/>
        </top>
        <bottom style="thin">
          <color theme="0"/>
        </bottom>
      </border>
    </dxf>
    <dxf>
      <font>
        <b val="0"/>
        <i val="0"/>
        <color theme="0"/>
      </font>
      <fill>
        <patternFill>
          <bgColor theme="1" tint="0.24994659260841701"/>
        </patternFill>
      </fill>
      <border>
        <left style="thin">
          <color theme="0"/>
        </left>
        <right style="thin">
          <color theme="0"/>
        </right>
        <top style="thin">
          <color theme="0"/>
        </top>
        <bottom style="thin">
          <color theme="0"/>
        </bottom>
      </border>
    </dxf>
    <dxf>
      <font>
        <b/>
        <i val="0"/>
        <color theme="1"/>
      </font>
      <fill>
        <patternFill>
          <bgColor indexed="10"/>
        </patternFill>
      </fill>
    </dxf>
    <dxf>
      <font>
        <b/>
        <i val="0"/>
        <condense val="0"/>
        <extend val="0"/>
        <color indexed="16"/>
      </font>
      <fill>
        <patternFill>
          <bgColor indexed="13"/>
        </patternFill>
      </fill>
    </dxf>
    <dxf>
      <font>
        <b/>
        <i val="0"/>
        <condense val="0"/>
        <extend val="0"/>
        <color indexed="43"/>
      </font>
      <fill>
        <patternFill>
          <bgColor indexed="58"/>
        </patternFill>
      </fill>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1" tint="4.9989318521683403E-2"/>
          <bgColor theme="1" tint="4.9989318521683403E-2"/>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1" defaultTableStyle="TableStyleMedium2" defaultPivotStyle="PivotStyleLight16">
    <tableStyle name="Rapport sur les performances d’un projet" pivot="0" count="3" xr9:uid="{00000000-0011-0000-FFFF-FFFF00000000}">
      <tableStyleElement type="wholeTable" dxfId="60"/>
      <tableStyleElement type="headerRow" dxfId="59"/>
      <tableStyleElement type="firstRow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D&#233;finitions'!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Rapport sur les performances'!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18</xdr:col>
      <xdr:colOff>594361</xdr:colOff>
      <xdr:row>2</xdr:row>
      <xdr:rowOff>200024</xdr:rowOff>
    </xdr:from>
    <xdr:to>
      <xdr:col>20</xdr:col>
      <xdr:colOff>15242</xdr:colOff>
      <xdr:row>3</xdr:row>
      <xdr:rowOff>38099</xdr:rowOff>
    </xdr:to>
    <xdr:sp macro="" textlink="">
      <xdr:nvSpPr>
        <xdr:cNvPr id="2" name="Rectangle à coins arrondis 1" descr="Lien de navigation vers la fiche de définition">
          <a:hlinkClick xmlns:r="http://schemas.openxmlformats.org/officeDocument/2006/relationships" r:id="rId1" tooltip="Sélectionnez ce lien pour accéder à la feuille de calcul Définitions"/>
          <a:extLst>
            <a:ext uri="{FF2B5EF4-FFF2-40B4-BE49-F238E27FC236}">
              <a16:creationId xmlns:a16="http://schemas.microsoft.com/office/drawing/2014/main" id="{00000000-0008-0000-0000-000002000000}"/>
            </a:ext>
          </a:extLst>
        </xdr:cNvPr>
        <xdr:cNvSpPr/>
      </xdr:nvSpPr>
      <xdr:spPr>
        <a:xfrm>
          <a:off x="13024486" y="714374"/>
          <a:ext cx="944881" cy="276225"/>
        </a:xfrm>
        <a:prstGeom prst="roundRect">
          <a:avLst>
            <a:gd name="adj" fmla="val 7292"/>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b="1">
              <a:solidFill>
                <a:schemeClr val="bg1"/>
              </a:solidFill>
              <a:latin typeface="Calibri" panose="020F0502020204030204" pitchFamily="34" charset="0"/>
            </a:rPr>
            <a:t>DÉFINITIONS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9</xdr:col>
      <xdr:colOff>66676</xdr:colOff>
      <xdr:row>2</xdr:row>
      <xdr:rowOff>85725</xdr:rowOff>
    </xdr:from>
    <xdr:to>
      <xdr:col>9</xdr:col>
      <xdr:colOff>1066800</xdr:colOff>
      <xdr:row>2</xdr:row>
      <xdr:rowOff>381000</xdr:rowOff>
    </xdr:to>
    <xdr:sp macro="" textlink="">
      <xdr:nvSpPr>
        <xdr:cNvPr id="2" name="Rectangle à coins arrondis 1" descr="Bouton de navigation vers la feuille de rapport de performance">
          <a:hlinkClick xmlns:r="http://schemas.openxmlformats.org/officeDocument/2006/relationships" r:id="rId1" tooltip="Sélectionnez ce lien pour accéder à la feuille de calcul Rapport sur les performances"/>
          <a:extLst>
            <a:ext uri="{FF2B5EF4-FFF2-40B4-BE49-F238E27FC236}">
              <a16:creationId xmlns:a16="http://schemas.microsoft.com/office/drawing/2014/main" id="{00000000-0008-0000-0100-000002000000}"/>
            </a:ext>
          </a:extLst>
        </xdr:cNvPr>
        <xdr:cNvSpPr/>
      </xdr:nvSpPr>
      <xdr:spPr>
        <a:xfrm>
          <a:off x="11363326" y="600075"/>
          <a:ext cx="1000124" cy="295275"/>
        </a:xfrm>
        <a:prstGeom prst="roundRect">
          <a:avLst>
            <a:gd name="adj" fmla="val 6989"/>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FR" sz="1100" b="1">
              <a:solidFill>
                <a:schemeClr val="bg1"/>
              </a:solidFill>
              <a:latin typeface="Calibri" panose="020F0502020204030204" pitchFamily="34" charset="0"/>
            </a:rPr>
            <a:t>RAPPORT</a:t>
          </a:r>
          <a:endParaRPr lang="en-US" sz="1000" b="1">
            <a:solidFill>
              <a:schemeClr val="bg1"/>
            </a:solidFill>
            <a:latin typeface="Calibri" panose="020F0502020204030204" pitchFamily="34" charset="0"/>
          </a:endParaRPr>
        </a:p>
      </xdr:txBody>
    </xdr:sp>
    <xdr:clientData fPrintsWithSheet="0"/>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erformances" displayName="Performances" ref="B7:T25" headerRowDxfId="48" dataDxfId="47">
  <autoFilter ref="B7:T25"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Étape" totalsRowLabel="Total" dataDxfId="46" totalsRowDxfId="45"/>
    <tableColumn id="2" xr3:uid="{00000000-0010-0000-0000-000002000000}" name="Description de l’élément" dataDxfId="44" totalsRowDxfId="43"/>
    <tableColumn id="3" xr3:uid="{00000000-0010-0000-0000-000003000000}" name="B.A.A. global (€)" dataDxfId="42" totalsRowDxfId="41"/>
    <tableColumn id="4" xr3:uid="{00000000-0010-0000-0000-000004000000}" name="V.P. (€)" dataDxfId="40" totalsRowDxfId="39"/>
    <tableColumn id="5" xr3:uid="{00000000-0010-0000-0000-000005000000}" name="V.A. (€)" dataDxfId="38" totalsRowDxfId="37"/>
    <tableColumn id="6" xr3:uid="{00000000-0010-0000-0000-000006000000}" name="C.R. (€)" dataDxfId="36" totalsRowDxfId="35"/>
    <tableColumn id="19" xr3:uid="{00000000-0010-0000-0000-000013000000}" name="P.A.R. (€)" dataDxfId="34" totalsRowDxfId="33"/>
    <tableColumn id="7" xr3:uid="{00000000-0010-0000-0000-000007000000}" name="E.C. (€)" dataDxfId="32" totalsRowDxfId="31">
      <calculatedColumnFormula>Performances[[#This Row],[V.A. (€)]]-Performances[[#This Row],[C.R. (€)]]</calculatedColumnFormula>
    </tableColumn>
    <tableColumn id="8" xr3:uid="{00000000-0010-0000-0000-000008000000}" name="E.C. (%)" dataDxfId="30" totalsRowDxfId="29">
      <calculatedColumnFormula>IFERROR(Performances[[#This Row],[E.C. (€)]]/Performances[[#This Row],[V.P. (€)]],0)</calculatedColumnFormula>
    </tableColumn>
    <tableColumn id="9" xr3:uid="{00000000-0010-0000-0000-000009000000}" name="E.D. (€)" dataDxfId="28" totalsRowDxfId="27">
      <calculatedColumnFormula>IFERROR(Performances[[#This Row],[V.A. (€)]]-Performances[[#This Row],[V.P. (€)]],0)</calculatedColumnFormula>
    </tableColumn>
    <tableColumn id="10" xr3:uid="{00000000-0010-0000-0000-00000A000000}" name="E.D. (%)" dataDxfId="26" totalsRowDxfId="25">
      <calculatedColumnFormula>IFERROR(Performances[[#This Row],[E.D. (€)]]/Performances[[#This Row],[V.P. (€)]],0)</calculatedColumnFormula>
    </tableColumn>
    <tableColumn id="11" xr3:uid="{00000000-0010-0000-0000-00000B000000}" name="I.P.C." dataDxfId="24" totalsRowDxfId="23">
      <calculatedColumnFormula>IFERROR(Performances[[#This Row],[V.A. (€)]]/Performances[[#This Row],[C.R. (€)]],0)</calculatedColumnFormula>
    </tableColumn>
    <tableColumn id="12" xr3:uid="{00000000-0010-0000-0000-00000C000000}" name="I.P.D." dataDxfId="22" totalsRowDxfId="21">
      <calculatedColumnFormula>IFERROR(Performances[[#This Row],[V.A. (€)]]/Performances[[#This Row],[V.P. (€)]],0)</calculatedColumnFormula>
    </tableColumn>
    <tableColumn id="13" xr3:uid="{00000000-0010-0000-0000-00000D000000}" name="E.J.A." dataDxfId="20" totalsRowDxfId="19">
      <calculatedColumnFormula>IFERROR(Performances[[#This Row],[E.A.A.]]-Performances[[#This Row],[C.R. (€)]],0)</calculatedColumnFormula>
    </tableColumn>
    <tableColumn id="14" xr3:uid="{00000000-0010-0000-0000-00000E000000}" name="E.A.A." dataDxfId="18" totalsRowDxfId="17">
      <calculatedColumnFormula>IFERROR(Performances[[#This Row],[B.A.A. global (€)]]/Performances[[#This Row],[I.P.C.]],0)</calculatedColumnFormula>
    </tableColumn>
    <tableColumn id="15" xr3:uid="{00000000-0010-0000-0000-00000F000000}" name="E.A.A. (%)" dataDxfId="16" totalsRowDxfId="15">
      <calculatedColumnFormula>IFERROR(Performances[[#This Row],[E.A.A. (€)]]/Performances[[#This Row],[B.A.A. global (€)]],0)</calculatedColumnFormula>
    </tableColumn>
    <tableColumn id="16" xr3:uid="{00000000-0010-0000-0000-000010000000}" name="E.A.A. (€)" dataDxfId="14" totalsRowDxfId="13">
      <calculatedColumnFormula>IFERROR(Performances[[#This Row],[B.A.A. global (€)]]-Performances[[#This Row],[E.A.A.]],0)</calculatedColumnFormula>
    </tableColumn>
    <tableColumn id="17" xr3:uid="{00000000-0010-0000-0000-000011000000}" name="Indice moyen" dataDxfId="12" totalsRowDxfId="11">
      <calculatedColumnFormula>IFERROR((Performances[[#This Row],[I.P.D.]]+Performances[[#This Row],[I.P.C.]])/2,0)</calculatedColumnFormula>
    </tableColumn>
    <tableColumn id="18" xr3:uid="{00000000-0010-0000-0000-000012000000}" name="État" totalsRowFunction="count" dataDxfId="10" totalsRowDxfId="9">
      <calculatedColumnFormula>LOOKUP(Performances[[#This Row],[Indice moyen]],État[Limite de valeur inférieure],État[État])</calculatedColumnFormula>
    </tableColumn>
  </tableColumns>
  <tableStyleInfo name="Rapport sur les performances d’un projet" showFirstColumn="0" showLastColumn="0" showRowStripes="1" showColumnStripes="0"/>
  <extLst>
    <ext xmlns:x14="http://schemas.microsoft.com/office/spreadsheetml/2009/9/main" uri="{504A1905-F514-4f6f-8877-14C23A59335A}">
      <x14:table altTextSummary="Entrez les éléments du projet, les valeurs projetées, gagnées et exactes pour les livrables. La variation des coûts, l'indice de performance et l’état sont automatiquement mis à jour."/>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éfinitions" displayName="Définitions" ref="B5:F18">
  <tableColumns count="5">
    <tableColumn id="1" xr3:uid="{00000000-0010-0000-0100-000001000000}" name="Étape" totalsRowLabel="Total"/>
    <tableColumn id="2" xr3:uid="{00000000-0010-0000-0100-000002000000}" name="Mesure"/>
    <tableColumn id="3" xr3:uid="{00000000-0010-0000-0100-000003000000}" name="Abréviation"/>
    <tableColumn id="4" xr3:uid="{00000000-0010-0000-0100-000004000000}" name="Description" dataDxfId="8" totalsRowDxfId="7"/>
    <tableColumn id="5" xr3:uid="{00000000-0010-0000-0100-000005000000}" name="Formule/Valeur" totalsRowFunction="count"/>
  </tableColumns>
  <tableStyleInfo name="Rapport sur les performances d’un projet" showFirstColumn="0" showLastColumn="0" showRowStripes="1" showColumnStripes="1"/>
  <extLst>
    <ext xmlns:x14="http://schemas.microsoft.com/office/spreadsheetml/2009/9/main" uri="{504A1905-F514-4f6f-8877-14C23A59335A}">
      <x14:table altTextSummary="Modifiez les mesures, les abréviations, la description et les formules dans ce tableau"/>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État" displayName="État" ref="H5:J9" headerRowDxfId="6">
  <sortState xmlns:xlrd2="http://schemas.microsoft.com/office/spreadsheetml/2017/richdata2" ref="H6:J9">
    <sortCondition ref="J5:J9"/>
  </sortState>
  <tableColumns count="3">
    <tableColumn id="1" xr3:uid="{00000000-0010-0000-0200-000001000000}" name="État" totalsRowLabel="Total" dataDxfId="5" totalsRowDxfId="4"/>
    <tableColumn id="4" xr3:uid="{00000000-0010-0000-0200-000004000000}" name="Description" dataDxfId="3" totalsRowDxfId="2"/>
    <tableColumn id="2" xr3:uid="{00000000-0010-0000-0200-000002000000}" name="Limite de valeur inférieure" totalsRowFunction="sum" dataDxfId="1" totalsRowDxfId="0"/>
  </tableColumns>
  <tableStyleInfo name="Rapport sur les performances d’un projet" showFirstColumn="0" showLastColumn="0" showRowStripes="1" showColumnStripes="0"/>
  <extLst>
    <ext xmlns:x14="http://schemas.microsoft.com/office/spreadsheetml/2009/9/main" uri="{504A1905-F514-4f6f-8877-14C23A59335A}">
      <x14:table altTextSummary="Le format de la colonne État de la feuille de calcul Rapport se trouve dans ce tableau. Entrez la valeur limite inférieure dans l'ordre croissant."/>
    </ext>
  </extLst>
</table>
</file>

<file path=xl/theme/theme11.xml><?xml version="1.0" encoding="utf-8"?>
<a:theme xmlns:a="http://schemas.openxmlformats.org/drawingml/2006/main" name="Office Theme">
  <a:themeElements>
    <a:clrScheme name="ProjectPerformanceReport_colors">
      <a:dk1>
        <a:srgbClr val="000000"/>
      </a:dk1>
      <a:lt1>
        <a:srgbClr val="FFFFFF"/>
      </a:lt1>
      <a:dk2>
        <a:srgbClr val="323232"/>
      </a:dk2>
      <a:lt2>
        <a:srgbClr val="F0F9F9"/>
      </a:lt2>
      <a:accent1>
        <a:srgbClr val="00AFDB"/>
      </a:accent1>
      <a:accent2>
        <a:srgbClr val="5E9732"/>
      </a:accent2>
      <a:accent3>
        <a:srgbClr val="B5121B"/>
      </a:accent3>
      <a:accent4>
        <a:srgbClr val="EC881D"/>
      </a:accent4>
      <a:accent5>
        <a:srgbClr val="6054A4"/>
      </a:accent5>
      <a:accent6>
        <a:srgbClr val="EBB304"/>
      </a:accent6>
      <a:hlink>
        <a:srgbClr val="00AFDB"/>
      </a:hlink>
      <a:folHlink>
        <a:srgbClr val="6054A4"/>
      </a:folHlink>
    </a:clrScheme>
    <a:fontScheme name="ProjectPerformanceReport_fonts">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3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T25"/>
  <sheetViews>
    <sheetView showGridLines="0" tabSelected="1" zoomScaleNormal="100" workbookViewId="0"/>
  </sheetViews>
  <sheetFormatPr defaultColWidth="9.140625" defaultRowHeight="30" customHeight="1" x14ac:dyDescent="0.25"/>
  <cols>
    <col min="1" max="1" width="1.7109375" customWidth="1"/>
    <col min="2" max="2" width="9.140625" customWidth="1"/>
    <col min="3" max="3" width="25.140625" customWidth="1"/>
    <col min="4" max="4" width="11" customWidth="1"/>
    <col min="5" max="5" width="8.28515625" customWidth="1"/>
    <col min="6" max="6" width="8.42578125" customWidth="1"/>
    <col min="7" max="7" width="8.28515625" customWidth="1"/>
    <col min="8" max="8" width="10.140625" customWidth="1"/>
    <col min="9" max="12" width="10.28515625" customWidth="1"/>
    <col min="13" max="13" width="11.7109375" customWidth="1"/>
    <col min="14" max="18" width="10.28515625" customWidth="1"/>
    <col min="19" max="19" width="13.85546875" customWidth="1"/>
    <col min="20" max="20" width="9" customWidth="1"/>
    <col min="21" max="21" width="1.28515625" customWidth="1"/>
  </cols>
  <sheetData>
    <row r="1" spans="1:20" ht="15" x14ac:dyDescent="0.25">
      <c r="I1" s="4"/>
      <c r="J1" s="4"/>
      <c r="K1" s="4"/>
      <c r="L1" s="4"/>
      <c r="M1" s="5"/>
      <c r="N1" s="5"/>
      <c r="O1" s="4"/>
      <c r="P1" s="4"/>
      <c r="Q1" s="4"/>
      <c r="R1" s="4"/>
      <c r="S1" s="36" t="s">
        <v>51</v>
      </c>
      <c r="T1" s="36"/>
    </row>
    <row r="2" spans="1:20" ht="25.5" x14ac:dyDescent="0.35">
      <c r="B2" s="42" t="s">
        <v>0</v>
      </c>
      <c r="C2" s="42"/>
      <c r="D2" s="42"/>
      <c r="E2" s="42"/>
      <c r="F2" s="42"/>
      <c r="G2" s="42"/>
      <c r="H2" s="42"/>
      <c r="I2" s="42"/>
      <c r="J2" s="42"/>
      <c r="K2" s="42"/>
      <c r="L2" s="42"/>
      <c r="M2" s="42"/>
      <c r="N2" s="42"/>
      <c r="O2" s="42"/>
      <c r="P2" s="42"/>
      <c r="Q2" s="42"/>
      <c r="R2" s="42"/>
      <c r="S2" s="36"/>
      <c r="T2" s="36"/>
    </row>
    <row r="3" spans="1:20" ht="34.5" x14ac:dyDescent="0.25">
      <c r="B3" s="44" t="s">
        <v>1</v>
      </c>
      <c r="C3" s="44"/>
      <c r="D3" s="44"/>
      <c r="E3" s="44"/>
      <c r="F3" s="44"/>
      <c r="G3" s="44"/>
      <c r="H3" s="44"/>
      <c r="I3" s="44"/>
      <c r="J3" s="44"/>
      <c r="K3" s="44"/>
      <c r="L3" s="44"/>
      <c r="M3" s="44"/>
      <c r="N3" s="44"/>
      <c r="O3" s="44"/>
      <c r="P3" s="44"/>
      <c r="Q3" s="44"/>
      <c r="R3" s="44"/>
      <c r="S3" s="36"/>
      <c r="T3" s="36"/>
    </row>
    <row r="4" spans="1:20" ht="15" x14ac:dyDescent="0.25">
      <c r="I4" s="4"/>
      <c r="J4" s="4"/>
      <c r="K4" s="4"/>
      <c r="L4" s="4"/>
      <c r="M4" s="5"/>
      <c r="N4" s="5"/>
      <c r="O4" s="4"/>
      <c r="P4" s="4"/>
      <c r="Q4" s="4"/>
      <c r="R4" s="4"/>
      <c r="S4" s="36"/>
      <c r="T4" s="36"/>
    </row>
    <row r="5" spans="1:20" ht="15" x14ac:dyDescent="0.25">
      <c r="B5" s="14"/>
      <c r="C5" s="14"/>
      <c r="D5" s="43" t="s">
        <v>29</v>
      </c>
      <c r="E5" s="43"/>
      <c r="F5" s="15" t="s">
        <v>32</v>
      </c>
      <c r="G5" s="15" t="s">
        <v>34</v>
      </c>
      <c r="H5" s="15"/>
      <c r="I5" s="43" t="s">
        <v>37</v>
      </c>
      <c r="J5" s="43"/>
      <c r="K5" s="43" t="s">
        <v>40</v>
      </c>
      <c r="L5" s="43"/>
      <c r="M5" s="43" t="s">
        <v>43</v>
      </c>
      <c r="N5" s="43"/>
      <c r="O5" s="43" t="s">
        <v>46</v>
      </c>
      <c r="P5" s="43"/>
      <c r="Q5" s="43"/>
      <c r="R5" s="43"/>
      <c r="S5" s="36"/>
      <c r="T5" s="36"/>
    </row>
    <row r="6" spans="1:20" ht="6" customHeight="1" x14ac:dyDescent="0.25">
      <c r="B6" s="16"/>
      <c r="C6" s="16"/>
      <c r="D6" s="17"/>
      <c r="E6" s="18"/>
      <c r="F6" s="19"/>
      <c r="G6" s="19"/>
      <c r="H6" s="15"/>
      <c r="I6" s="17"/>
      <c r="J6" s="18"/>
      <c r="K6" s="17"/>
      <c r="L6" s="18"/>
      <c r="M6" s="17"/>
      <c r="N6" s="18"/>
      <c r="O6" s="17"/>
      <c r="P6" s="20"/>
      <c r="Q6" s="20"/>
      <c r="R6" s="18"/>
      <c r="S6" s="36"/>
      <c r="T6" s="36"/>
    </row>
    <row r="7" spans="1:20" ht="30" customHeight="1" x14ac:dyDescent="0.25">
      <c r="B7" s="33" t="s">
        <v>2</v>
      </c>
      <c r="C7" s="34" t="s">
        <v>21</v>
      </c>
      <c r="D7" s="35" t="s">
        <v>30</v>
      </c>
      <c r="E7" s="33" t="s">
        <v>31</v>
      </c>
      <c r="F7" s="33" t="s">
        <v>33</v>
      </c>
      <c r="G7" s="33" t="s">
        <v>35</v>
      </c>
      <c r="H7" s="33" t="s">
        <v>36</v>
      </c>
      <c r="I7" s="33" t="s">
        <v>38</v>
      </c>
      <c r="J7" s="33" t="s">
        <v>39</v>
      </c>
      <c r="K7" s="33" t="s">
        <v>41</v>
      </c>
      <c r="L7" s="33" t="s">
        <v>42</v>
      </c>
      <c r="M7" s="33" t="s">
        <v>44</v>
      </c>
      <c r="N7" s="33" t="s">
        <v>45</v>
      </c>
      <c r="O7" s="33" t="s">
        <v>47</v>
      </c>
      <c r="P7" s="33" t="s">
        <v>48</v>
      </c>
      <c r="Q7" s="33" t="s">
        <v>49</v>
      </c>
      <c r="R7" s="33" t="s">
        <v>50</v>
      </c>
      <c r="S7" s="33" t="s">
        <v>52</v>
      </c>
      <c r="T7" s="33" t="s">
        <v>53</v>
      </c>
    </row>
    <row r="8" spans="1:20" ht="30" customHeight="1" x14ac:dyDescent="0.25">
      <c r="A8" s="3"/>
      <c r="B8" s="21" t="s">
        <v>3</v>
      </c>
      <c r="C8" s="22" t="s">
        <v>22</v>
      </c>
      <c r="D8" s="23">
        <f>SUM(D9,D13)</f>
        <v>489</v>
      </c>
      <c r="E8" s="23">
        <f>SUM(E9,E13)</f>
        <v>254</v>
      </c>
      <c r="F8" s="23">
        <f>SUM(F9,F13)</f>
        <v>225</v>
      </c>
      <c r="G8" s="23">
        <f>SUM(G9,G13)</f>
        <v>266</v>
      </c>
      <c r="H8" s="23"/>
      <c r="I8" s="38">
        <f>Performances[[#This Row],[V.A. (€)]]-Performances[[#This Row],[C.R. (€)]]</f>
        <v>-41</v>
      </c>
      <c r="J8" s="24">
        <f>IFERROR(Performances[[#This Row],[E.C. (€)]]/Performances[[#This Row],[V.P. (€)]],0)</f>
        <v>-0.16141732283464566</v>
      </c>
      <c r="K8" s="38">
        <f>IFERROR(Performances[[#This Row],[V.A. (€)]]-Performances[[#This Row],[V.P. (€)]],0)</f>
        <v>-29</v>
      </c>
      <c r="L8" s="24">
        <f>IFERROR(Performances[[#This Row],[E.D. (€)]]/Performances[[#This Row],[V.P. (€)]],0)</f>
        <v>-0.1141732283464567</v>
      </c>
      <c r="M8" s="25">
        <f>IFERROR(Performances[[#This Row],[V.A. (€)]]/Performances[[#This Row],[C.R. (€)]],0)</f>
        <v>0.84586466165413532</v>
      </c>
      <c r="N8" s="25">
        <f>IFERROR(Performances[[#This Row],[V.A. (€)]]/Performances[[#This Row],[V.P. (€)]],0)</f>
        <v>0.88582677165354329</v>
      </c>
      <c r="O8" s="40">
        <f>IFERROR(Performances[[#This Row],[E.A.A.]]-Performances[[#This Row],[C.R. (€)]],0)</f>
        <v>312.10666666666668</v>
      </c>
      <c r="P8" s="40">
        <f>IFERROR(Performances[[#This Row],[B.A.A. global (€)]]/Performances[[#This Row],[I.P.C.]],0)</f>
        <v>578.10666666666668</v>
      </c>
      <c r="Q8" s="24">
        <f>IFERROR(Performances[[#This Row],[E.A.A. (€)]]/Performances[[#This Row],[B.A.A. global (€)]],0)</f>
        <v>-0.18222222222222226</v>
      </c>
      <c r="R8" s="38">
        <f>IFERROR(Performances[[#This Row],[B.A.A. global (€)]]-Performances[[#This Row],[E.A.A.]],0)</f>
        <v>-89.106666666666683</v>
      </c>
      <c r="S8" s="25">
        <f>IFERROR((Performances[[#This Row],[I.P.D.]]+Performances[[#This Row],[I.P.C.]])/2,0)</f>
        <v>0.86584571665383936</v>
      </c>
      <c r="T8" s="26" t="str">
        <f>LOOKUP(Performances[[#This Row],[Indice moyen]],État[Limite de valeur inférieure],État[État])</f>
        <v>ORANGE</v>
      </c>
    </row>
    <row r="9" spans="1:20" ht="30" customHeight="1" x14ac:dyDescent="0.25">
      <c r="A9" s="3"/>
      <c r="B9" s="11" t="s">
        <v>4</v>
      </c>
      <c r="C9" s="12" t="s">
        <v>23</v>
      </c>
      <c r="D9" s="6">
        <f>SUM(D10:D12)</f>
        <v>186</v>
      </c>
      <c r="E9" s="6">
        <f>SUM(E10:E12)</f>
        <v>93</v>
      </c>
      <c r="F9" s="6">
        <f>SUM(F10:F12)</f>
        <v>90</v>
      </c>
      <c r="G9" s="6">
        <f>SUM(G10:G12)</f>
        <v>100</v>
      </c>
      <c r="H9" s="6"/>
      <c r="I9" s="39">
        <f>Performances[[#This Row],[V.A. (€)]]-Performances[[#This Row],[C.R. (€)]]</f>
        <v>-10</v>
      </c>
      <c r="J9" s="27">
        <f>IFERROR(Performances[[#This Row],[E.C. (€)]]/Performances[[#This Row],[V.P. (€)]],0)</f>
        <v>-0.10752688172043011</v>
      </c>
      <c r="K9" s="39">
        <f>IFERROR(Performances[[#This Row],[V.A. (€)]]-Performances[[#This Row],[V.P. (€)]],0)</f>
        <v>-3</v>
      </c>
      <c r="L9" s="27">
        <f>IFERROR(Performances[[#This Row],[E.D. (€)]]/Performances[[#This Row],[V.P. (€)]],0)</f>
        <v>-3.2258064516129031E-2</v>
      </c>
      <c r="M9" s="10">
        <f>IFERROR(Performances[[#This Row],[V.A. (€)]]/Performances[[#This Row],[C.R. (€)]],0)</f>
        <v>0.9</v>
      </c>
      <c r="N9" s="10">
        <f>IFERROR(Performances[[#This Row],[V.A. (€)]]/Performances[[#This Row],[V.P. (€)]],0)</f>
        <v>0.967741935483871</v>
      </c>
      <c r="O9" s="41">
        <f>IFERROR(Performances[[#This Row],[E.A.A.]]-Performances[[#This Row],[C.R. (€)]],0)</f>
        <v>106.66666666666666</v>
      </c>
      <c r="P9" s="41">
        <f>IFERROR(Performances[[#This Row],[B.A.A. global (€)]]/Performances[[#This Row],[I.P.C.]],0)</f>
        <v>206.66666666666666</v>
      </c>
      <c r="Q9" s="27">
        <f>IFERROR(Performances[[#This Row],[E.A.A. (€)]]/Performances[[#This Row],[B.A.A. global (€)]],0)</f>
        <v>-0.11111111111111106</v>
      </c>
      <c r="R9" s="39">
        <f>IFERROR(Performances[[#This Row],[B.A.A. global (€)]]-Performances[[#This Row],[E.A.A.]],0)</f>
        <v>-20.666666666666657</v>
      </c>
      <c r="S9" s="10">
        <f>IFERROR((Performances[[#This Row],[I.P.D.]]+Performances[[#This Row],[I.P.C.]])/2,0)</f>
        <v>0.93387096774193545</v>
      </c>
      <c r="T9" s="28" t="str">
        <f>LOOKUP(Performances[[#This Row],[Indice moyen]],État[Limite de valeur inférieure],État[État])</f>
        <v>ORANGE</v>
      </c>
    </row>
    <row r="10" spans="1:20" ht="30" customHeight="1" x14ac:dyDescent="0.25">
      <c r="B10" s="11" t="s">
        <v>5</v>
      </c>
      <c r="C10" s="13" t="s">
        <v>24</v>
      </c>
      <c r="D10" s="6">
        <v>100</v>
      </c>
      <c r="E10" s="6">
        <v>55</v>
      </c>
      <c r="F10" s="6">
        <v>50</v>
      </c>
      <c r="G10" s="6">
        <v>60</v>
      </c>
      <c r="H10" s="6"/>
      <c r="I10" s="39">
        <f>Performances[[#This Row],[V.A. (€)]]-Performances[[#This Row],[C.R. (€)]]</f>
        <v>-10</v>
      </c>
      <c r="J10" s="27">
        <f>IFERROR(Performances[[#This Row],[E.C. (€)]]/Performances[[#This Row],[V.P. (€)]],0)</f>
        <v>-0.18181818181818182</v>
      </c>
      <c r="K10" s="39">
        <f>IFERROR(Performances[[#This Row],[V.A. (€)]]-Performances[[#This Row],[V.P. (€)]],0)</f>
        <v>-5</v>
      </c>
      <c r="L10" s="27">
        <f>IFERROR(Performances[[#This Row],[E.D. (€)]]/Performances[[#This Row],[V.P. (€)]],0)</f>
        <v>-9.0909090909090912E-2</v>
      </c>
      <c r="M10" s="10">
        <f>IFERROR(Performances[[#This Row],[V.A. (€)]]/Performances[[#This Row],[C.R. (€)]],0)</f>
        <v>0.83333333333333337</v>
      </c>
      <c r="N10" s="10">
        <f>IFERROR(Performances[[#This Row],[V.A. (€)]]/Performances[[#This Row],[V.P. (€)]],0)</f>
        <v>0.90909090909090906</v>
      </c>
      <c r="O10" s="41">
        <f>IFERROR(Performances[[#This Row],[E.A.A.]]-Performances[[#This Row],[C.R. (€)]],0)</f>
        <v>60</v>
      </c>
      <c r="P10" s="41">
        <f>IFERROR(Performances[[#This Row],[B.A.A. global (€)]]/Performances[[#This Row],[I.P.C.]],0)</f>
        <v>120</v>
      </c>
      <c r="Q10" s="27">
        <f>IFERROR(Performances[[#This Row],[E.A.A. (€)]]/Performances[[#This Row],[B.A.A. global (€)]],0)</f>
        <v>-0.2</v>
      </c>
      <c r="R10" s="39">
        <f>IFERROR(Performances[[#This Row],[B.A.A. global (€)]]-Performances[[#This Row],[E.A.A.]],0)</f>
        <v>-20</v>
      </c>
      <c r="S10" s="10">
        <f>IFERROR((Performances[[#This Row],[I.P.D.]]+Performances[[#This Row],[I.P.C.]])/2,0)</f>
        <v>0.87121212121212122</v>
      </c>
      <c r="T10" s="28" t="str">
        <f>LOOKUP(Performances[[#This Row],[Indice moyen]],État[Limite de valeur inférieure],État[État])</f>
        <v>ORANGE</v>
      </c>
    </row>
    <row r="11" spans="1:20" ht="30" customHeight="1" x14ac:dyDescent="0.25">
      <c r="B11" s="11" t="s">
        <v>6</v>
      </c>
      <c r="C11" s="13" t="s">
        <v>25</v>
      </c>
      <c r="D11" s="6">
        <v>28</v>
      </c>
      <c r="E11" s="6">
        <v>13</v>
      </c>
      <c r="F11" s="6">
        <v>14</v>
      </c>
      <c r="G11" s="6">
        <v>18</v>
      </c>
      <c r="H11" s="6"/>
      <c r="I11" s="39">
        <f>Performances[[#This Row],[V.A. (€)]]-Performances[[#This Row],[C.R. (€)]]</f>
        <v>-4</v>
      </c>
      <c r="J11" s="27">
        <f>IFERROR(Performances[[#This Row],[E.C. (€)]]/Performances[[#This Row],[V.P. (€)]],0)</f>
        <v>-0.30769230769230771</v>
      </c>
      <c r="K11" s="39">
        <f>IFERROR(Performances[[#This Row],[V.A. (€)]]-Performances[[#This Row],[V.P. (€)]],0)</f>
        <v>1</v>
      </c>
      <c r="L11" s="27">
        <f>IFERROR(Performances[[#This Row],[E.D. (€)]]/Performances[[#This Row],[V.P. (€)]],0)</f>
        <v>7.6923076923076927E-2</v>
      </c>
      <c r="M11" s="10">
        <f>IFERROR(Performances[[#This Row],[V.A. (€)]]/Performances[[#This Row],[C.R. (€)]],0)</f>
        <v>0.77777777777777779</v>
      </c>
      <c r="N11" s="10">
        <f>IFERROR(Performances[[#This Row],[V.A. (€)]]/Performances[[#This Row],[V.P. (€)]],0)</f>
        <v>1.0769230769230769</v>
      </c>
      <c r="O11" s="41">
        <f>IFERROR(Performances[[#This Row],[E.A.A.]]-Performances[[#This Row],[C.R. (€)]],0)</f>
        <v>18</v>
      </c>
      <c r="P11" s="41">
        <f>IFERROR(Performances[[#This Row],[B.A.A. global (€)]]/Performances[[#This Row],[I.P.C.]],0)</f>
        <v>36</v>
      </c>
      <c r="Q11" s="27">
        <f>IFERROR(Performances[[#This Row],[E.A.A. (€)]]/Performances[[#This Row],[B.A.A. global (€)]],0)</f>
        <v>-0.2857142857142857</v>
      </c>
      <c r="R11" s="39">
        <f>IFERROR(Performances[[#This Row],[B.A.A. global (€)]]-Performances[[#This Row],[E.A.A.]],0)</f>
        <v>-8</v>
      </c>
      <c r="S11" s="10">
        <f>IFERROR((Performances[[#This Row],[I.P.D.]]+Performances[[#This Row],[I.P.C.]])/2,0)</f>
        <v>0.92735042735042739</v>
      </c>
      <c r="T11" s="28" t="str">
        <f>LOOKUP(Performances[[#This Row],[Indice moyen]],État[Limite de valeur inférieure],État[État])</f>
        <v>ORANGE</v>
      </c>
    </row>
    <row r="12" spans="1:20" ht="30" customHeight="1" x14ac:dyDescent="0.25">
      <c r="B12" s="11" t="s">
        <v>7</v>
      </c>
      <c r="C12" s="13" t="s">
        <v>26</v>
      </c>
      <c r="D12" s="6">
        <v>58</v>
      </c>
      <c r="E12" s="6">
        <v>25</v>
      </c>
      <c r="F12" s="6">
        <v>26</v>
      </c>
      <c r="G12" s="6">
        <v>22</v>
      </c>
      <c r="H12" s="6"/>
      <c r="I12" s="39">
        <f>Performances[[#This Row],[V.A. (€)]]-Performances[[#This Row],[C.R. (€)]]</f>
        <v>4</v>
      </c>
      <c r="J12" s="27">
        <f>IFERROR(Performances[[#This Row],[E.C. (€)]]/Performances[[#This Row],[V.P. (€)]],0)</f>
        <v>0.16</v>
      </c>
      <c r="K12" s="39">
        <f>IFERROR(Performances[[#This Row],[V.A. (€)]]-Performances[[#This Row],[V.P. (€)]],0)</f>
        <v>1</v>
      </c>
      <c r="L12" s="27">
        <f>IFERROR(Performances[[#This Row],[E.D. (€)]]/Performances[[#This Row],[V.P. (€)]],0)</f>
        <v>0.04</v>
      </c>
      <c r="M12" s="10">
        <f>IFERROR(Performances[[#This Row],[V.A. (€)]]/Performances[[#This Row],[C.R. (€)]],0)</f>
        <v>1.1818181818181819</v>
      </c>
      <c r="N12" s="10">
        <f>IFERROR(Performances[[#This Row],[V.A. (€)]]/Performances[[#This Row],[V.P. (€)]],0)</f>
        <v>1.04</v>
      </c>
      <c r="O12" s="41">
        <f>IFERROR(Performances[[#This Row],[E.A.A.]]-Performances[[#This Row],[C.R. (€)]],0)</f>
        <v>27.076923076923073</v>
      </c>
      <c r="P12" s="41">
        <f>IFERROR(Performances[[#This Row],[B.A.A. global (€)]]/Performances[[#This Row],[I.P.C.]],0)</f>
        <v>49.076923076923073</v>
      </c>
      <c r="Q12" s="27">
        <f>IFERROR(Performances[[#This Row],[E.A.A. (€)]]/Performances[[#This Row],[B.A.A. global (€)]],0)</f>
        <v>0.15384615384615391</v>
      </c>
      <c r="R12" s="39">
        <f>IFERROR(Performances[[#This Row],[B.A.A. global (€)]]-Performances[[#This Row],[E.A.A.]],0)</f>
        <v>8.9230769230769269</v>
      </c>
      <c r="S12" s="10">
        <f>IFERROR((Performances[[#This Row],[I.P.D.]]+Performances[[#This Row],[I.P.C.]])/2,0)</f>
        <v>1.1109090909090908</v>
      </c>
      <c r="T12" s="28" t="str">
        <f>LOOKUP(Performances[[#This Row],[Indice moyen]],État[Limite de valeur inférieure],État[État])</f>
        <v>VERT</v>
      </c>
    </row>
    <row r="13" spans="1:20" ht="30" customHeight="1" x14ac:dyDescent="0.25">
      <c r="A13" s="3"/>
      <c r="B13" s="11" t="s">
        <v>8</v>
      </c>
      <c r="C13" s="12" t="s">
        <v>27</v>
      </c>
      <c r="D13" s="6">
        <f>SUM(D14:D16)</f>
        <v>303</v>
      </c>
      <c r="E13" s="6">
        <f>SUM(E14:E16)</f>
        <v>161</v>
      </c>
      <c r="F13" s="6">
        <f>SUM(F14:F16)</f>
        <v>135</v>
      </c>
      <c r="G13" s="6">
        <f>SUM(G14:G16)</f>
        <v>166</v>
      </c>
      <c r="H13" s="6"/>
      <c r="I13" s="39">
        <f>Performances[[#This Row],[V.A. (€)]]-Performances[[#This Row],[C.R. (€)]]</f>
        <v>-31</v>
      </c>
      <c r="J13" s="27">
        <f>IFERROR(Performances[[#This Row],[E.C. (€)]]/Performances[[#This Row],[V.P. (€)]],0)</f>
        <v>-0.19254658385093168</v>
      </c>
      <c r="K13" s="39">
        <f>IFERROR(Performances[[#This Row],[V.A. (€)]]-Performances[[#This Row],[V.P. (€)]],0)</f>
        <v>-26</v>
      </c>
      <c r="L13" s="27">
        <f>IFERROR(Performances[[#This Row],[E.D. (€)]]/Performances[[#This Row],[V.P. (€)]],0)</f>
        <v>-0.16149068322981366</v>
      </c>
      <c r="M13" s="10">
        <f>IFERROR(Performances[[#This Row],[V.A. (€)]]/Performances[[#This Row],[C.R. (€)]],0)</f>
        <v>0.81325301204819278</v>
      </c>
      <c r="N13" s="10">
        <f>IFERROR(Performances[[#This Row],[V.A. (€)]]/Performances[[#This Row],[V.P. (€)]],0)</f>
        <v>0.83850931677018636</v>
      </c>
      <c r="O13" s="41">
        <f>IFERROR(Performances[[#This Row],[E.A.A.]]-Performances[[#This Row],[C.R. (€)]],0)</f>
        <v>206.57777777777778</v>
      </c>
      <c r="P13" s="41">
        <f>IFERROR(Performances[[#This Row],[B.A.A. global (€)]]/Performances[[#This Row],[I.P.C.]],0)</f>
        <v>372.57777777777778</v>
      </c>
      <c r="Q13" s="27">
        <f>IFERROR(Performances[[#This Row],[E.A.A. (€)]]/Performances[[#This Row],[B.A.A. global (€)]],0)</f>
        <v>-0.22962962962962966</v>
      </c>
      <c r="R13" s="39">
        <f>IFERROR(Performances[[#This Row],[B.A.A. global (€)]]-Performances[[#This Row],[E.A.A.]],0)</f>
        <v>-69.577777777777783</v>
      </c>
      <c r="S13" s="10">
        <f>IFERROR((Performances[[#This Row],[I.P.D.]]+Performances[[#This Row],[I.P.C.]])/2,0)</f>
        <v>0.82588116440918957</v>
      </c>
      <c r="T13" s="28" t="str">
        <f>LOOKUP(Performances[[#This Row],[Indice moyen]],État[Limite de valeur inférieure],État[État])</f>
        <v>ROUGE</v>
      </c>
    </row>
    <row r="14" spans="1:20" ht="30" customHeight="1" x14ac:dyDescent="0.25">
      <c r="B14" s="11" t="s">
        <v>9</v>
      </c>
      <c r="C14" s="13" t="s">
        <v>24</v>
      </c>
      <c r="D14" s="6">
        <v>180</v>
      </c>
      <c r="E14" s="6">
        <v>92</v>
      </c>
      <c r="F14" s="6">
        <v>80</v>
      </c>
      <c r="G14" s="6">
        <v>100</v>
      </c>
      <c r="H14" s="6"/>
      <c r="I14" s="39">
        <f>Performances[[#This Row],[V.A. (€)]]-Performances[[#This Row],[C.R. (€)]]</f>
        <v>-20</v>
      </c>
      <c r="J14" s="27">
        <f>IFERROR(Performances[[#This Row],[E.C. (€)]]/Performances[[#This Row],[V.P. (€)]],0)</f>
        <v>-0.21739130434782608</v>
      </c>
      <c r="K14" s="39">
        <f>IFERROR(Performances[[#This Row],[V.A. (€)]]-Performances[[#This Row],[V.P. (€)]],0)</f>
        <v>-12</v>
      </c>
      <c r="L14" s="27">
        <f>IFERROR(Performances[[#This Row],[E.D. (€)]]/Performances[[#This Row],[V.P. (€)]],0)</f>
        <v>-0.13043478260869565</v>
      </c>
      <c r="M14" s="10">
        <f>IFERROR(Performances[[#This Row],[V.A. (€)]]/Performances[[#This Row],[C.R. (€)]],0)</f>
        <v>0.8</v>
      </c>
      <c r="N14" s="10">
        <f>IFERROR(Performances[[#This Row],[V.A. (€)]]/Performances[[#This Row],[V.P. (€)]],0)</f>
        <v>0.86956521739130432</v>
      </c>
      <c r="O14" s="41">
        <f>IFERROR(Performances[[#This Row],[E.A.A.]]-Performances[[#This Row],[C.R. (€)]],0)</f>
        <v>125</v>
      </c>
      <c r="P14" s="41">
        <f>IFERROR(Performances[[#This Row],[B.A.A. global (€)]]/Performances[[#This Row],[I.P.C.]],0)</f>
        <v>225</v>
      </c>
      <c r="Q14" s="27">
        <f>IFERROR(Performances[[#This Row],[E.A.A. (€)]]/Performances[[#This Row],[B.A.A. global (€)]],0)</f>
        <v>-0.25</v>
      </c>
      <c r="R14" s="39">
        <f>IFERROR(Performances[[#This Row],[B.A.A. global (€)]]-Performances[[#This Row],[E.A.A.]],0)</f>
        <v>-45</v>
      </c>
      <c r="S14" s="10">
        <f>IFERROR((Performances[[#This Row],[I.P.D.]]+Performances[[#This Row],[I.P.C.]])/2,0)</f>
        <v>0.83478260869565224</v>
      </c>
      <c r="T14" s="28" t="str">
        <f>LOOKUP(Performances[[#This Row],[Indice moyen]],État[Limite de valeur inférieure],État[État])</f>
        <v>ROUGE</v>
      </c>
    </row>
    <row r="15" spans="1:20" ht="30" customHeight="1" x14ac:dyDescent="0.25">
      <c r="B15" s="11" t="s">
        <v>10</v>
      </c>
      <c r="C15" s="13" t="s">
        <v>25</v>
      </c>
      <c r="D15" s="6">
        <v>45</v>
      </c>
      <c r="E15" s="6">
        <v>35</v>
      </c>
      <c r="F15" s="6">
        <v>20</v>
      </c>
      <c r="G15" s="6">
        <v>30</v>
      </c>
      <c r="H15" s="6"/>
      <c r="I15" s="39">
        <f>Performances[[#This Row],[V.A. (€)]]-Performances[[#This Row],[C.R. (€)]]</f>
        <v>-10</v>
      </c>
      <c r="J15" s="27">
        <f>IFERROR(Performances[[#This Row],[E.C. (€)]]/Performances[[#This Row],[V.P. (€)]],0)</f>
        <v>-0.2857142857142857</v>
      </c>
      <c r="K15" s="39">
        <f>IFERROR(Performances[[#This Row],[V.A. (€)]]-Performances[[#This Row],[V.P. (€)]],0)</f>
        <v>-15</v>
      </c>
      <c r="L15" s="27">
        <f>IFERROR(Performances[[#This Row],[E.D. (€)]]/Performances[[#This Row],[V.P. (€)]],0)</f>
        <v>-0.42857142857142855</v>
      </c>
      <c r="M15" s="10">
        <f>IFERROR(Performances[[#This Row],[V.A. (€)]]/Performances[[#This Row],[C.R. (€)]],0)</f>
        <v>0.66666666666666663</v>
      </c>
      <c r="N15" s="10">
        <f>IFERROR(Performances[[#This Row],[V.A. (€)]]/Performances[[#This Row],[V.P. (€)]],0)</f>
        <v>0.5714285714285714</v>
      </c>
      <c r="O15" s="41">
        <f>IFERROR(Performances[[#This Row],[E.A.A.]]-Performances[[#This Row],[C.R. (€)]],0)</f>
        <v>37.5</v>
      </c>
      <c r="P15" s="41">
        <f>IFERROR(Performances[[#This Row],[B.A.A. global (€)]]/Performances[[#This Row],[I.P.C.]],0)</f>
        <v>67.5</v>
      </c>
      <c r="Q15" s="27">
        <f>IFERROR(Performances[[#This Row],[E.A.A. (€)]]/Performances[[#This Row],[B.A.A. global (€)]],0)</f>
        <v>-0.5</v>
      </c>
      <c r="R15" s="39">
        <f>IFERROR(Performances[[#This Row],[B.A.A. global (€)]]-Performances[[#This Row],[E.A.A.]],0)</f>
        <v>-22.5</v>
      </c>
      <c r="S15" s="10">
        <f>IFERROR((Performances[[#This Row],[I.P.D.]]+Performances[[#This Row],[I.P.C.]])/2,0)</f>
        <v>0.61904761904761907</v>
      </c>
      <c r="T15" s="28" t="str">
        <f>LOOKUP(Performances[[#This Row],[Indice moyen]],État[Limite de valeur inférieure],État[État])</f>
        <v>NOIR</v>
      </c>
    </row>
    <row r="16" spans="1:20" ht="30" customHeight="1" x14ac:dyDescent="0.25">
      <c r="B16" s="11" t="s">
        <v>11</v>
      </c>
      <c r="C16" s="13" t="s">
        <v>26</v>
      </c>
      <c r="D16" s="6">
        <v>78</v>
      </c>
      <c r="E16" s="6">
        <v>34</v>
      </c>
      <c r="F16" s="6">
        <v>35</v>
      </c>
      <c r="G16" s="6">
        <v>36</v>
      </c>
      <c r="H16" s="6"/>
      <c r="I16" s="39">
        <f>Performances[[#This Row],[V.A. (€)]]-Performances[[#This Row],[C.R. (€)]]</f>
        <v>-1</v>
      </c>
      <c r="J16" s="27">
        <f>IFERROR(Performances[[#This Row],[E.C. (€)]]/Performances[[#This Row],[V.P. (€)]],0)</f>
        <v>-2.9411764705882353E-2</v>
      </c>
      <c r="K16" s="39">
        <f>IFERROR(Performances[[#This Row],[V.A. (€)]]-Performances[[#This Row],[V.P. (€)]],0)</f>
        <v>1</v>
      </c>
      <c r="L16" s="27">
        <f>IFERROR(Performances[[#This Row],[E.D. (€)]]/Performances[[#This Row],[V.P. (€)]],0)</f>
        <v>2.9411764705882353E-2</v>
      </c>
      <c r="M16" s="10">
        <f>IFERROR(Performances[[#This Row],[V.A. (€)]]/Performances[[#This Row],[C.R. (€)]],0)</f>
        <v>0.97222222222222221</v>
      </c>
      <c r="N16" s="10">
        <f>IFERROR(Performances[[#This Row],[V.A. (€)]]/Performances[[#This Row],[V.P. (€)]],0)</f>
        <v>1.0294117647058822</v>
      </c>
      <c r="O16" s="41">
        <f>IFERROR(Performances[[#This Row],[E.A.A.]]-Performances[[#This Row],[C.R. (€)]],0)</f>
        <v>44.228571428571428</v>
      </c>
      <c r="P16" s="41">
        <f>IFERROR(Performances[[#This Row],[B.A.A. global (€)]]/Performances[[#This Row],[I.P.C.]],0)</f>
        <v>80.228571428571428</v>
      </c>
      <c r="Q16" s="27">
        <f>IFERROR(Performances[[#This Row],[E.A.A. (€)]]/Performances[[#This Row],[B.A.A. global (€)]],0)</f>
        <v>-2.857142857142856E-2</v>
      </c>
      <c r="R16" s="39">
        <f>IFERROR(Performances[[#This Row],[B.A.A. global (€)]]-Performances[[#This Row],[E.A.A.]],0)</f>
        <v>-2.2285714285714278</v>
      </c>
      <c r="S16" s="10">
        <f>IFERROR((Performances[[#This Row],[I.P.D.]]+Performances[[#This Row],[I.P.C.]])/2,0)</f>
        <v>1.0008169934640523</v>
      </c>
      <c r="T16" s="28" t="str">
        <f>LOOKUP(Performances[[#This Row],[Indice moyen]],État[Limite de valeur inférieure],État[État])</f>
        <v>VERT</v>
      </c>
    </row>
    <row r="17" spans="1:20" ht="30" customHeight="1" x14ac:dyDescent="0.25">
      <c r="A17" s="3"/>
      <c r="B17" s="21" t="s">
        <v>12</v>
      </c>
      <c r="C17" s="22" t="s">
        <v>28</v>
      </c>
      <c r="D17" s="23">
        <f>SUM(D18,D22)</f>
        <v>705</v>
      </c>
      <c r="E17" s="23">
        <f>SUM(E18,E22)</f>
        <v>363</v>
      </c>
      <c r="F17" s="23">
        <f>SUM(F18,F22)</f>
        <v>405</v>
      </c>
      <c r="G17" s="23">
        <f>SUM(G18,G22)</f>
        <v>430</v>
      </c>
      <c r="H17" s="23"/>
      <c r="I17" s="38">
        <f>Performances[[#This Row],[V.A. (€)]]-Performances[[#This Row],[C.R. (€)]]</f>
        <v>-25</v>
      </c>
      <c r="J17" s="24">
        <f>IFERROR(Performances[[#This Row],[E.C. (€)]]/Performances[[#This Row],[V.P. (€)]],0)</f>
        <v>-6.8870523415977963E-2</v>
      </c>
      <c r="K17" s="38">
        <f>IFERROR(Performances[[#This Row],[V.A. (€)]]-Performances[[#This Row],[V.P. (€)]],0)</f>
        <v>42</v>
      </c>
      <c r="L17" s="24">
        <f>IFERROR(Performances[[#This Row],[E.D. (€)]]/Performances[[#This Row],[V.P. (€)]],0)</f>
        <v>0.11570247933884298</v>
      </c>
      <c r="M17" s="25">
        <f>IFERROR(Performances[[#This Row],[V.A. (€)]]/Performances[[#This Row],[C.R. (€)]],0)</f>
        <v>0.94186046511627908</v>
      </c>
      <c r="N17" s="25">
        <f>IFERROR(Performances[[#This Row],[V.A. (€)]]/Performances[[#This Row],[V.P. (€)]],0)</f>
        <v>1.115702479338843</v>
      </c>
      <c r="O17" s="40">
        <f>IFERROR(Performances[[#This Row],[E.A.A.]]-Performances[[#This Row],[C.R. (€)]],0)</f>
        <v>318.51851851851848</v>
      </c>
      <c r="P17" s="40">
        <f>IFERROR(Performances[[#This Row],[B.A.A. global (€)]]/Performances[[#This Row],[I.P.C.]],0)</f>
        <v>748.51851851851848</v>
      </c>
      <c r="Q17" s="24">
        <f>IFERROR(Performances[[#This Row],[E.A.A. (€)]]/Performances[[#This Row],[B.A.A. global (€)]],0)</f>
        <v>-6.1728395061728336E-2</v>
      </c>
      <c r="R17" s="38">
        <f>IFERROR(Performances[[#This Row],[B.A.A. global (€)]]-Performances[[#This Row],[E.A.A.]],0)</f>
        <v>-43.518518518518476</v>
      </c>
      <c r="S17" s="25">
        <f>IFERROR((Performances[[#This Row],[I.P.D.]]+Performances[[#This Row],[I.P.C.]])/2,0)</f>
        <v>1.028781472227561</v>
      </c>
      <c r="T17" s="26" t="str">
        <f>LOOKUP(Performances[[#This Row],[Indice moyen]],État[Limite de valeur inférieure],État[État])</f>
        <v>VERT</v>
      </c>
    </row>
    <row r="18" spans="1:20" ht="30" customHeight="1" x14ac:dyDescent="0.25">
      <c r="A18" s="3"/>
      <c r="B18" s="11" t="s">
        <v>13</v>
      </c>
      <c r="C18" s="12" t="s">
        <v>23</v>
      </c>
      <c r="D18" s="6">
        <f>SUM(D19:D21)</f>
        <v>375</v>
      </c>
      <c r="E18" s="6">
        <f>SUM(E19:E21)</f>
        <v>148</v>
      </c>
      <c r="F18" s="6">
        <f>SUM(F19:F21)</f>
        <v>210</v>
      </c>
      <c r="G18" s="6">
        <f>SUM(G19:G21)</f>
        <v>225</v>
      </c>
      <c r="H18" s="6"/>
      <c r="I18" s="39">
        <f>Performances[[#This Row],[V.A. (€)]]-Performances[[#This Row],[C.R. (€)]]</f>
        <v>-15</v>
      </c>
      <c r="J18" s="27">
        <f>IFERROR(Performances[[#This Row],[E.C. (€)]]/Performances[[#This Row],[V.P. (€)]],0)</f>
        <v>-0.10135135135135136</v>
      </c>
      <c r="K18" s="39">
        <f>IFERROR(Performances[[#This Row],[V.A. (€)]]-Performances[[#This Row],[V.P. (€)]],0)</f>
        <v>62</v>
      </c>
      <c r="L18" s="27">
        <f>IFERROR(Performances[[#This Row],[E.D. (€)]]/Performances[[#This Row],[V.P. (€)]],0)</f>
        <v>0.41891891891891891</v>
      </c>
      <c r="M18" s="10">
        <f>IFERROR(Performances[[#This Row],[V.A. (€)]]/Performances[[#This Row],[C.R. (€)]],0)</f>
        <v>0.93333333333333335</v>
      </c>
      <c r="N18" s="10">
        <f>IFERROR(Performances[[#This Row],[V.A. (€)]]/Performances[[#This Row],[V.P. (€)]],0)</f>
        <v>1.4189189189189189</v>
      </c>
      <c r="O18" s="41">
        <f>IFERROR(Performances[[#This Row],[E.A.A.]]-Performances[[#This Row],[C.R. (€)]],0)</f>
        <v>176.78571428571428</v>
      </c>
      <c r="P18" s="41">
        <f>IFERROR(Performances[[#This Row],[B.A.A. global (€)]]/Performances[[#This Row],[I.P.C.]],0)</f>
        <v>401.78571428571428</v>
      </c>
      <c r="Q18" s="27">
        <f>IFERROR(Performances[[#This Row],[E.A.A. (€)]]/Performances[[#This Row],[B.A.A. global (€)]],0)</f>
        <v>-7.1428571428571411E-2</v>
      </c>
      <c r="R18" s="39">
        <f>IFERROR(Performances[[#This Row],[B.A.A. global (€)]]-Performances[[#This Row],[E.A.A.]],0)</f>
        <v>-26.785714285714278</v>
      </c>
      <c r="S18" s="10">
        <f>IFERROR((Performances[[#This Row],[I.P.D.]]+Performances[[#This Row],[I.P.C.]])/2,0)</f>
        <v>1.176126126126126</v>
      </c>
      <c r="T18" s="28" t="str">
        <f>LOOKUP(Performances[[#This Row],[Indice moyen]],État[Limite de valeur inférieure],État[État])</f>
        <v>VERT</v>
      </c>
    </row>
    <row r="19" spans="1:20" ht="30" customHeight="1" x14ac:dyDescent="0.25">
      <c r="B19" s="11" t="s">
        <v>14</v>
      </c>
      <c r="C19" s="13" t="s">
        <v>24</v>
      </c>
      <c r="D19" s="6">
        <v>250</v>
      </c>
      <c r="E19" s="6">
        <v>55</v>
      </c>
      <c r="F19" s="6">
        <v>125</v>
      </c>
      <c r="G19" s="6">
        <v>150</v>
      </c>
      <c r="H19" s="6"/>
      <c r="I19" s="39">
        <f>Performances[[#This Row],[V.A. (€)]]-Performances[[#This Row],[C.R. (€)]]</f>
        <v>-25</v>
      </c>
      <c r="J19" s="27">
        <f>IFERROR(Performances[[#This Row],[E.C. (€)]]/Performances[[#This Row],[V.P. (€)]],0)</f>
        <v>-0.45454545454545453</v>
      </c>
      <c r="K19" s="39">
        <f>IFERROR(Performances[[#This Row],[V.A. (€)]]-Performances[[#This Row],[V.P. (€)]],0)</f>
        <v>70</v>
      </c>
      <c r="L19" s="27">
        <f>IFERROR(Performances[[#This Row],[E.D. (€)]]/Performances[[#This Row],[V.P. (€)]],0)</f>
        <v>1.2727272727272727</v>
      </c>
      <c r="M19" s="10">
        <f>IFERROR(Performances[[#This Row],[V.A. (€)]]/Performances[[#This Row],[C.R. (€)]],0)</f>
        <v>0.83333333333333337</v>
      </c>
      <c r="N19" s="10">
        <f>IFERROR(Performances[[#This Row],[V.A. (€)]]/Performances[[#This Row],[V.P. (€)]],0)</f>
        <v>2.2727272727272729</v>
      </c>
      <c r="O19" s="41">
        <f>IFERROR(Performances[[#This Row],[E.A.A.]]-Performances[[#This Row],[C.R. (€)]],0)</f>
        <v>150</v>
      </c>
      <c r="P19" s="41">
        <f>IFERROR(Performances[[#This Row],[B.A.A. global (€)]]/Performances[[#This Row],[I.P.C.]],0)</f>
        <v>300</v>
      </c>
      <c r="Q19" s="27">
        <f>IFERROR(Performances[[#This Row],[E.A.A. (€)]]/Performances[[#This Row],[B.A.A. global (€)]],0)</f>
        <v>-0.2</v>
      </c>
      <c r="R19" s="39">
        <f>IFERROR(Performances[[#This Row],[B.A.A. global (€)]]-Performances[[#This Row],[E.A.A.]],0)</f>
        <v>-50</v>
      </c>
      <c r="S19" s="10">
        <f>IFERROR((Performances[[#This Row],[I.P.D.]]+Performances[[#This Row],[I.P.C.]])/2,0)</f>
        <v>1.5530303030303032</v>
      </c>
      <c r="T19" s="28" t="str">
        <f>LOOKUP(Performances[[#This Row],[Indice moyen]],État[Limite de valeur inférieure],État[État])</f>
        <v>VERT</v>
      </c>
    </row>
    <row r="20" spans="1:20" ht="30" customHeight="1" x14ac:dyDescent="0.25">
      <c r="B20" s="11" t="s">
        <v>15</v>
      </c>
      <c r="C20" s="13" t="s">
        <v>25</v>
      </c>
      <c r="D20" s="6">
        <v>100</v>
      </c>
      <c r="E20" s="6">
        <v>82</v>
      </c>
      <c r="F20" s="6">
        <v>70</v>
      </c>
      <c r="G20" s="6">
        <v>65</v>
      </c>
      <c r="H20" s="6"/>
      <c r="I20" s="39">
        <f>Performances[[#This Row],[V.A. (€)]]-Performances[[#This Row],[C.R. (€)]]</f>
        <v>5</v>
      </c>
      <c r="J20" s="27">
        <f>IFERROR(Performances[[#This Row],[E.C. (€)]]/Performances[[#This Row],[V.P. (€)]],0)</f>
        <v>6.097560975609756E-2</v>
      </c>
      <c r="K20" s="39">
        <f>IFERROR(Performances[[#This Row],[V.A. (€)]]-Performances[[#This Row],[V.P. (€)]],0)</f>
        <v>-12</v>
      </c>
      <c r="L20" s="27">
        <f>IFERROR(Performances[[#This Row],[E.D. (€)]]/Performances[[#This Row],[V.P. (€)]],0)</f>
        <v>-0.14634146341463414</v>
      </c>
      <c r="M20" s="10">
        <f>IFERROR(Performances[[#This Row],[V.A. (€)]]/Performances[[#This Row],[C.R. (€)]],0)</f>
        <v>1.0769230769230769</v>
      </c>
      <c r="N20" s="10">
        <f>IFERROR(Performances[[#This Row],[V.A. (€)]]/Performances[[#This Row],[V.P. (€)]],0)</f>
        <v>0.85365853658536583</v>
      </c>
      <c r="O20" s="41">
        <f>IFERROR(Performances[[#This Row],[E.A.A.]]-Performances[[#This Row],[C.R. (€)]],0)</f>
        <v>27.857142857142861</v>
      </c>
      <c r="P20" s="41">
        <f>IFERROR(Performances[[#This Row],[B.A.A. global (€)]]/Performances[[#This Row],[I.P.C.]],0)</f>
        <v>92.857142857142861</v>
      </c>
      <c r="Q20" s="27">
        <f>IFERROR(Performances[[#This Row],[E.A.A. (€)]]/Performances[[#This Row],[B.A.A. global (€)]],0)</f>
        <v>7.1428571428571383E-2</v>
      </c>
      <c r="R20" s="39">
        <f>IFERROR(Performances[[#This Row],[B.A.A. global (€)]]-Performances[[#This Row],[E.A.A.]],0)</f>
        <v>7.1428571428571388</v>
      </c>
      <c r="S20" s="10">
        <f>IFERROR((Performances[[#This Row],[I.P.D.]]+Performances[[#This Row],[I.P.C.]])/2,0)</f>
        <v>0.96529080675422141</v>
      </c>
      <c r="T20" s="28" t="str">
        <f>LOOKUP(Performances[[#This Row],[Indice moyen]],État[Limite de valeur inférieure],État[État])</f>
        <v>ORANGE</v>
      </c>
    </row>
    <row r="21" spans="1:20" ht="30" customHeight="1" x14ac:dyDescent="0.25">
      <c r="B21" s="11" t="s">
        <v>16</v>
      </c>
      <c r="C21" s="13" t="s">
        <v>26</v>
      </c>
      <c r="D21" s="6">
        <v>25</v>
      </c>
      <c r="E21" s="6">
        <v>11</v>
      </c>
      <c r="F21" s="6">
        <v>15</v>
      </c>
      <c r="G21" s="6">
        <v>10</v>
      </c>
      <c r="H21" s="6"/>
      <c r="I21" s="39">
        <f>Performances[[#This Row],[V.A. (€)]]-Performances[[#This Row],[C.R. (€)]]</f>
        <v>5</v>
      </c>
      <c r="J21" s="27">
        <f>IFERROR(Performances[[#This Row],[E.C. (€)]]/Performances[[#This Row],[V.P. (€)]],0)</f>
        <v>0.45454545454545453</v>
      </c>
      <c r="K21" s="39">
        <f>IFERROR(Performances[[#This Row],[V.A. (€)]]-Performances[[#This Row],[V.P. (€)]],0)</f>
        <v>4</v>
      </c>
      <c r="L21" s="27">
        <f>IFERROR(Performances[[#This Row],[E.D. (€)]]/Performances[[#This Row],[V.P. (€)]],0)</f>
        <v>0.36363636363636365</v>
      </c>
      <c r="M21" s="10">
        <f>IFERROR(Performances[[#This Row],[V.A. (€)]]/Performances[[#This Row],[C.R. (€)]],0)</f>
        <v>1.5</v>
      </c>
      <c r="N21" s="10">
        <f>IFERROR(Performances[[#This Row],[V.A. (€)]]/Performances[[#This Row],[V.P. (€)]],0)</f>
        <v>1.3636363636363635</v>
      </c>
      <c r="O21" s="41">
        <f>IFERROR(Performances[[#This Row],[E.A.A.]]-Performances[[#This Row],[C.R. (€)]],0)</f>
        <v>6.6666666666666679</v>
      </c>
      <c r="P21" s="41">
        <f>IFERROR(Performances[[#This Row],[B.A.A. global (€)]]/Performances[[#This Row],[I.P.C.]],0)</f>
        <v>16.666666666666668</v>
      </c>
      <c r="Q21" s="27">
        <f>IFERROR(Performances[[#This Row],[E.A.A. (€)]]/Performances[[#This Row],[B.A.A. global (€)]],0)</f>
        <v>0.33333333333333326</v>
      </c>
      <c r="R21" s="39">
        <f>IFERROR(Performances[[#This Row],[B.A.A. global (€)]]-Performances[[#This Row],[E.A.A.]],0)</f>
        <v>8.3333333333333321</v>
      </c>
      <c r="S21" s="10">
        <f>IFERROR((Performances[[#This Row],[I.P.D.]]+Performances[[#This Row],[I.P.C.]])/2,0)</f>
        <v>1.4318181818181817</v>
      </c>
      <c r="T21" s="28" t="str">
        <f>LOOKUP(Performances[[#This Row],[Indice moyen]],État[Limite de valeur inférieure],État[État])</f>
        <v>VERT</v>
      </c>
    </row>
    <row r="22" spans="1:20" ht="30" customHeight="1" x14ac:dyDescent="0.25">
      <c r="A22" s="3"/>
      <c r="B22" s="11" t="s">
        <v>17</v>
      </c>
      <c r="C22" s="12" t="s">
        <v>27</v>
      </c>
      <c r="D22" s="6">
        <f>SUM(D23:D25)</f>
        <v>330</v>
      </c>
      <c r="E22" s="6">
        <f>SUM(E23:E25)</f>
        <v>215</v>
      </c>
      <c r="F22" s="6">
        <f>SUM(F23:F25)</f>
        <v>195</v>
      </c>
      <c r="G22" s="6">
        <f>SUM(G23:G25)</f>
        <v>205</v>
      </c>
      <c r="H22" s="6"/>
      <c r="I22" s="39">
        <f>Performances[[#This Row],[V.A. (€)]]-Performances[[#This Row],[C.R. (€)]]</f>
        <v>-10</v>
      </c>
      <c r="J22" s="27">
        <f>IFERROR(Performances[[#This Row],[E.C. (€)]]/Performances[[#This Row],[V.P. (€)]],0)</f>
        <v>-4.6511627906976744E-2</v>
      </c>
      <c r="K22" s="39">
        <f>IFERROR(Performances[[#This Row],[V.A. (€)]]-Performances[[#This Row],[V.P. (€)]],0)</f>
        <v>-20</v>
      </c>
      <c r="L22" s="27">
        <f>IFERROR(Performances[[#This Row],[E.D. (€)]]/Performances[[#This Row],[V.P. (€)]],0)</f>
        <v>-9.3023255813953487E-2</v>
      </c>
      <c r="M22" s="10">
        <f>IFERROR(Performances[[#This Row],[V.A. (€)]]/Performances[[#This Row],[C.R. (€)]],0)</f>
        <v>0.95121951219512191</v>
      </c>
      <c r="N22" s="10">
        <f>IFERROR(Performances[[#This Row],[V.A. (€)]]/Performances[[#This Row],[V.P. (€)]],0)</f>
        <v>0.90697674418604646</v>
      </c>
      <c r="O22" s="41">
        <f>IFERROR(Performances[[#This Row],[E.A.A.]]-Performances[[#This Row],[C.R. (€)]],0)</f>
        <v>141.92307692307696</v>
      </c>
      <c r="P22" s="41">
        <f>IFERROR(Performances[[#This Row],[B.A.A. global (€)]]/Performances[[#This Row],[I.P.C.]],0)</f>
        <v>346.92307692307696</v>
      </c>
      <c r="Q22" s="27">
        <f>IFERROR(Performances[[#This Row],[E.A.A. (€)]]/Performances[[#This Row],[B.A.A. global (€)]],0)</f>
        <v>-5.1282051282051398E-2</v>
      </c>
      <c r="R22" s="39">
        <f>IFERROR(Performances[[#This Row],[B.A.A. global (€)]]-Performances[[#This Row],[E.A.A.]],0)</f>
        <v>-16.923076923076962</v>
      </c>
      <c r="S22" s="10">
        <f>IFERROR((Performances[[#This Row],[I.P.D.]]+Performances[[#This Row],[I.P.C.]])/2,0)</f>
        <v>0.92909812819058413</v>
      </c>
      <c r="T22" s="28" t="str">
        <f>LOOKUP(Performances[[#This Row],[Indice moyen]],État[Limite de valeur inférieure],État[État])</f>
        <v>ORANGE</v>
      </c>
    </row>
    <row r="23" spans="1:20" ht="30" customHeight="1" x14ac:dyDescent="0.25">
      <c r="B23" s="11" t="s">
        <v>18</v>
      </c>
      <c r="C23" s="13" t="s">
        <v>24</v>
      </c>
      <c r="D23" s="6">
        <v>90</v>
      </c>
      <c r="E23" s="6">
        <v>55</v>
      </c>
      <c r="F23" s="6">
        <v>60</v>
      </c>
      <c r="G23" s="6">
        <v>50</v>
      </c>
      <c r="H23" s="6"/>
      <c r="I23" s="39">
        <f>Performances[[#This Row],[V.A. (€)]]-Performances[[#This Row],[C.R. (€)]]</f>
        <v>10</v>
      </c>
      <c r="J23" s="27">
        <f>IFERROR(Performances[[#This Row],[E.C. (€)]]/Performances[[#This Row],[V.P. (€)]],0)</f>
        <v>0.18181818181818182</v>
      </c>
      <c r="K23" s="39">
        <f>IFERROR(Performances[[#This Row],[V.A. (€)]]-Performances[[#This Row],[V.P. (€)]],0)</f>
        <v>5</v>
      </c>
      <c r="L23" s="27">
        <f>IFERROR(Performances[[#This Row],[E.D. (€)]]/Performances[[#This Row],[V.P. (€)]],0)</f>
        <v>9.0909090909090912E-2</v>
      </c>
      <c r="M23" s="10">
        <f>IFERROR(Performances[[#This Row],[V.A. (€)]]/Performances[[#This Row],[C.R. (€)]],0)</f>
        <v>1.2</v>
      </c>
      <c r="N23" s="10">
        <f>IFERROR(Performances[[#This Row],[V.A. (€)]]/Performances[[#This Row],[V.P. (€)]],0)</f>
        <v>1.0909090909090908</v>
      </c>
      <c r="O23" s="41">
        <f>IFERROR(Performances[[#This Row],[E.A.A.]]-Performances[[#This Row],[C.R. (€)]],0)</f>
        <v>25</v>
      </c>
      <c r="P23" s="41">
        <f>IFERROR(Performances[[#This Row],[B.A.A. global (€)]]/Performances[[#This Row],[I.P.C.]],0)</f>
        <v>75</v>
      </c>
      <c r="Q23" s="27">
        <f>IFERROR(Performances[[#This Row],[E.A.A. (€)]]/Performances[[#This Row],[B.A.A. global (€)]],0)</f>
        <v>0.16666666666666666</v>
      </c>
      <c r="R23" s="39">
        <f>IFERROR(Performances[[#This Row],[B.A.A. global (€)]]-Performances[[#This Row],[E.A.A.]],0)</f>
        <v>15</v>
      </c>
      <c r="S23" s="10">
        <f>IFERROR((Performances[[#This Row],[I.P.D.]]+Performances[[#This Row],[I.P.C.]])/2,0)</f>
        <v>1.1454545454545455</v>
      </c>
      <c r="T23" s="28" t="str">
        <f>LOOKUP(Performances[[#This Row],[Indice moyen]],État[Limite de valeur inférieure],État[État])</f>
        <v>VERT</v>
      </c>
    </row>
    <row r="24" spans="1:20" ht="30" customHeight="1" x14ac:dyDescent="0.25">
      <c r="B24" s="11" t="s">
        <v>19</v>
      </c>
      <c r="C24" s="13" t="s">
        <v>25</v>
      </c>
      <c r="D24" s="6">
        <v>90</v>
      </c>
      <c r="E24" s="6">
        <v>60</v>
      </c>
      <c r="F24" s="6">
        <v>50</v>
      </c>
      <c r="G24" s="6">
        <v>45</v>
      </c>
      <c r="H24" s="6"/>
      <c r="I24" s="39">
        <f>Performances[[#This Row],[V.A. (€)]]-Performances[[#This Row],[C.R. (€)]]</f>
        <v>5</v>
      </c>
      <c r="J24" s="27">
        <f>IFERROR(Performances[[#This Row],[E.C. (€)]]/Performances[[#This Row],[V.P. (€)]],0)</f>
        <v>8.3333333333333329E-2</v>
      </c>
      <c r="K24" s="39">
        <f>IFERROR(Performances[[#This Row],[V.A. (€)]]-Performances[[#This Row],[V.P. (€)]],0)</f>
        <v>-10</v>
      </c>
      <c r="L24" s="27">
        <f>IFERROR(Performances[[#This Row],[E.D. (€)]]/Performances[[#This Row],[V.P. (€)]],0)</f>
        <v>-0.16666666666666666</v>
      </c>
      <c r="M24" s="10">
        <f>IFERROR(Performances[[#This Row],[V.A. (€)]]/Performances[[#This Row],[C.R. (€)]],0)</f>
        <v>1.1111111111111112</v>
      </c>
      <c r="N24" s="10">
        <f>IFERROR(Performances[[#This Row],[V.A. (€)]]/Performances[[#This Row],[V.P. (€)]],0)</f>
        <v>0.83333333333333337</v>
      </c>
      <c r="O24" s="41">
        <f>IFERROR(Performances[[#This Row],[E.A.A.]]-Performances[[#This Row],[C.R. (€)]],0)</f>
        <v>36</v>
      </c>
      <c r="P24" s="41">
        <f>IFERROR(Performances[[#This Row],[B.A.A. global (€)]]/Performances[[#This Row],[I.P.C.]],0)</f>
        <v>81</v>
      </c>
      <c r="Q24" s="27">
        <f>IFERROR(Performances[[#This Row],[E.A.A. (€)]]/Performances[[#This Row],[B.A.A. global (€)]],0)</f>
        <v>0.1</v>
      </c>
      <c r="R24" s="39">
        <f>IFERROR(Performances[[#This Row],[B.A.A. global (€)]]-Performances[[#This Row],[E.A.A.]],0)</f>
        <v>9</v>
      </c>
      <c r="S24" s="10">
        <f>IFERROR((Performances[[#This Row],[I.P.D.]]+Performances[[#This Row],[I.P.C.]])/2,0)</f>
        <v>0.97222222222222232</v>
      </c>
      <c r="T24" s="28" t="str">
        <f>LOOKUP(Performances[[#This Row],[Indice moyen]],État[Limite de valeur inférieure],État[État])</f>
        <v>ORANGE</v>
      </c>
    </row>
    <row r="25" spans="1:20" ht="30" customHeight="1" x14ac:dyDescent="0.25">
      <c r="B25" s="11" t="s">
        <v>20</v>
      </c>
      <c r="C25" s="13" t="s">
        <v>26</v>
      </c>
      <c r="D25" s="6">
        <v>150</v>
      </c>
      <c r="E25" s="6">
        <v>100</v>
      </c>
      <c r="F25" s="6">
        <v>85</v>
      </c>
      <c r="G25" s="6">
        <v>110</v>
      </c>
      <c r="H25" s="6"/>
      <c r="I25" s="39">
        <f>Performances[[#This Row],[V.A. (€)]]-Performances[[#This Row],[C.R. (€)]]</f>
        <v>-25</v>
      </c>
      <c r="J25" s="27">
        <f>IFERROR(Performances[[#This Row],[E.C. (€)]]/Performances[[#This Row],[V.P. (€)]],0)</f>
        <v>-0.25</v>
      </c>
      <c r="K25" s="39">
        <f>IFERROR(Performances[[#This Row],[V.A. (€)]]-Performances[[#This Row],[V.P. (€)]],0)</f>
        <v>-15</v>
      </c>
      <c r="L25" s="27">
        <f>IFERROR(Performances[[#This Row],[E.D. (€)]]/Performances[[#This Row],[V.P. (€)]],0)</f>
        <v>-0.15</v>
      </c>
      <c r="M25" s="10">
        <f>IFERROR(Performances[[#This Row],[V.A. (€)]]/Performances[[#This Row],[C.R. (€)]],0)</f>
        <v>0.77272727272727271</v>
      </c>
      <c r="N25" s="10">
        <f>IFERROR(Performances[[#This Row],[V.A. (€)]]/Performances[[#This Row],[V.P. (€)]],0)</f>
        <v>0.85</v>
      </c>
      <c r="O25" s="41">
        <f>IFERROR(Performances[[#This Row],[E.A.A.]]-Performances[[#This Row],[C.R. (€)]],0)</f>
        <v>84.117647058823536</v>
      </c>
      <c r="P25" s="41">
        <f>IFERROR(Performances[[#This Row],[B.A.A. global (€)]]/Performances[[#This Row],[I.P.C.]],0)</f>
        <v>194.11764705882354</v>
      </c>
      <c r="Q25" s="27">
        <f>IFERROR(Performances[[#This Row],[E.A.A. (€)]]/Performances[[#This Row],[B.A.A. global (€)]],0)</f>
        <v>-0.29411764705882359</v>
      </c>
      <c r="R25" s="39">
        <f>IFERROR(Performances[[#This Row],[B.A.A. global (€)]]-Performances[[#This Row],[E.A.A.]],0)</f>
        <v>-44.117647058823536</v>
      </c>
      <c r="S25" s="10">
        <f>IFERROR((Performances[[#This Row],[I.P.D.]]+Performances[[#This Row],[I.P.C.]])/2,0)</f>
        <v>0.81136363636363629</v>
      </c>
      <c r="T25" s="28" t="str">
        <f>LOOKUP(Performances[[#This Row],[Indice moyen]],État[Limite de valeur inférieure],État[État])</f>
        <v>ROUGE</v>
      </c>
    </row>
  </sheetData>
  <mergeCells count="7">
    <mergeCell ref="B2:R2"/>
    <mergeCell ref="O5:R5"/>
    <mergeCell ref="B3:R3"/>
    <mergeCell ref="D5:E5"/>
    <mergeCell ref="I5:J5"/>
    <mergeCell ref="K5:L5"/>
    <mergeCell ref="M5:N5"/>
  </mergeCells>
  <conditionalFormatting sqref="T26:T65481">
    <cfRule type="cellIs" dxfId="57" priority="9" stopIfTrue="1" operator="equal">
      <formula>"VERT"</formula>
    </cfRule>
    <cfRule type="cellIs" dxfId="56" priority="10" stopIfTrue="1" operator="equal">
      <formula>"YELLOW"</formula>
    </cfRule>
    <cfRule type="cellIs" dxfId="55" priority="11" stopIfTrue="1" operator="equal">
      <formula>"ROUGE"</formula>
    </cfRule>
  </conditionalFormatting>
  <conditionalFormatting sqref="T8:T25">
    <cfRule type="expression" dxfId="54" priority="4">
      <formula>$T8="NOIR"</formula>
    </cfRule>
    <cfRule type="expression" dxfId="53" priority="5">
      <formula>$T8="VERT"</formula>
    </cfRule>
    <cfRule type="expression" dxfId="52" priority="6">
      <formula>$T8="ROUGE"</formula>
    </cfRule>
    <cfRule type="expression" dxfId="51" priority="7">
      <formula>$T8="ORANGE"</formula>
    </cfRule>
    <cfRule type="expression" dxfId="50" priority="8">
      <formula>$T8=""</formula>
    </cfRule>
  </conditionalFormatting>
  <conditionalFormatting sqref="I8:L25 Q8:R25">
    <cfRule type="expression" dxfId="49" priority="1">
      <formula>I8&lt;0</formula>
    </cfRule>
  </conditionalFormatting>
  <dataValidations count="30">
    <dataValidation allowBlank="1" showInputMessage="1" showErrorMessage="1" prompt="Créez un rapport sur les performances d’un projet dans cette feuille de calcul. Entrez les détails dans le tableau Performances de cette feuille de calcul. Sélectionnez la cellule S1 pour accéder à la feuille de calcul Définitions." sqref="A1" xr:uid="{00000000-0002-0000-0000-000000000000}"/>
    <dataValidation allowBlank="1" showInputMessage="1" showErrorMessage="1" prompt="Le titre de cette feuille de calcul figure dans cette cellule, et le sous-titre dans la cellule ci-dessous" sqref="B2" xr:uid="{00000000-0002-0000-0000-000001000000}"/>
    <dataValidation allowBlank="1" showInputMessage="1" showErrorMessage="1" prompt="Le sous-titre figure dans cette cellule. Entrez les détails dans le tableau qui commence à la cellule B7." sqref="B3" xr:uid="{00000000-0002-0000-0000-000002000000}"/>
    <dataValidation allowBlank="1" showInputMessage="1" showErrorMessage="1" prompt="La valeur réelle figure dans la colonne G, dans le tableau ci-dessous" sqref="G5" xr:uid="{00000000-0002-0000-0000-000003000000}"/>
    <dataValidation allowBlank="1" showInputMessage="1" showErrorMessage="1" prompt="Entrez le numéro de série des projets et livrables dans cette colonne sous ce titre" sqref="B7" xr:uid="{00000000-0002-0000-0000-000004000000}"/>
    <dataValidation allowBlank="1" showInputMessage="1" showErrorMessage="1" prompt="Entrez une description de l’élément dans cette colonne sous ce titre" sqref="C7" xr:uid="{00000000-0002-0000-0000-000005000000}"/>
    <dataValidation allowBlank="1" showInputMessage="1" showErrorMessage="1" prompt="Entrez le budget global à l’achèvement associé aux livrables dans cette colonne sous ce titre. Les montants des budgets globaux à l’achèvement associés aux projets et programmes sont calculés automatiquement" sqref="D7" xr:uid="{00000000-0002-0000-0000-000006000000}"/>
    <dataValidation allowBlank="1" showInputMessage="1" showErrorMessage="1" prompt="Entrez la valeur planifiée associée aux livrables dans cette colonne sous ce titre. Les montants des valeurs planifiées associées aux projets et programmes sont calculés automatiquement" sqref="E7" xr:uid="{00000000-0002-0000-0000-000007000000}"/>
    <dataValidation allowBlank="1" showInputMessage="1" showErrorMessage="1" prompt="Entrez la valeur acquise associée aux livrables dans cette colonne sous ce titre. Les montants des valeurs acquises associées aux projets et programmes sont calculés automatiquement" sqref="F7" xr:uid="{00000000-0002-0000-0000-000008000000}"/>
    <dataValidation allowBlank="1" showInputMessage="1" showErrorMessage="1" prompt="Entrez le coût réel associé aux livrables dans cette colonne sous ce titre. Les montants des coûts réels associés aux projets et programmes sont calculés automatiquement" sqref="G7" xr:uid="{00000000-0002-0000-0000-000009000000}"/>
    <dataValidation allowBlank="1" showInputMessage="1" showErrorMessage="1" prompt="Les graphiques sparkline associés aux valeurs planifiées, acquises et réelles sont automatiquement mis à jour dans cette colonne sous ce titre." sqref="H7" xr:uid="{00000000-0002-0000-0000-00000A000000}"/>
    <dataValidation allowBlank="1" showInputMessage="1" showErrorMessage="1" prompt="L’écart de coût est calculé automatiquement dans cette colonne sous ce titre" sqref="I7" xr:uid="{00000000-0002-0000-0000-00000B000000}"/>
    <dataValidation allowBlank="1" showInputMessage="1" showErrorMessage="1" prompt="Le pourcentage d’écart de coût est calculé automatiquement dans cette colonne sous ce titre" sqref="J7" xr:uid="{00000000-0002-0000-0000-00000C000000}"/>
    <dataValidation allowBlank="1" showInputMessage="1" showErrorMessage="1" prompt="L’écart de délai est calculé automatiquement dans cette colonne sous ce titre" sqref="K7" xr:uid="{00000000-0002-0000-0000-00000D000000}"/>
    <dataValidation allowBlank="1" showInputMessage="1" showErrorMessage="1" prompt="Le pourcentage d’écart de délai est calculé automatiquement dans cette colonne sous ce titre" sqref="L7" xr:uid="{00000000-0002-0000-0000-00000E000000}"/>
    <dataValidation allowBlank="1" showInputMessage="1" showErrorMessage="1" prompt="L’indice de performance des coûts est calculé automatiquement dans cette colonne sous ce titre" sqref="M7" xr:uid="{00000000-0002-0000-0000-00000F000000}"/>
    <dataValidation allowBlank="1" showInputMessage="1" showErrorMessage="1" prompt="L’indice de performance des délais est calculé automatiquement dans cette colonne sous ce titre" sqref="N7" xr:uid="{00000000-0002-0000-0000-000010000000}"/>
    <dataValidation allowBlank="1" showInputMessage="1" showErrorMessage="1" prompt="L’estimation jusqu’à l’achèvement est calculé automatiquement dans cette colonne sous ce titre" sqref="O7" xr:uid="{00000000-0002-0000-0000-000011000000}"/>
    <dataValidation allowBlank="1" showInputMessage="1" showErrorMessage="1" prompt="L’estimation à l’achèvement est calculé automatiquement dans cette colonne sous ce titre" sqref="P7" xr:uid="{00000000-0002-0000-0000-000012000000}"/>
    <dataValidation allowBlank="1" showInputMessage="1" showErrorMessage="1" prompt="Le pourcentage d’écart à l’achèvement est calculé automatiquement dans cette colonne sous ce titre" sqref="Q7" xr:uid="{00000000-0002-0000-0000-000013000000}"/>
    <dataValidation allowBlank="1" showInputMessage="1" showErrorMessage="1" prompt="Le montant d’écart à l’achèvement est calculé automatiquement dans cette colonne sous ce titre" sqref="R7" xr:uid="{00000000-0002-0000-0000-000014000000}"/>
    <dataValidation allowBlank="1" showInputMessage="1" showErrorMessage="1" prompt="L’indice moyen est calculé automatiquement dans cette colonne sous ce titre." sqref="S7" xr:uid="{00000000-0002-0000-0000-000015000000}"/>
    <dataValidation allowBlank="1" showInputMessage="1" showErrorMessage="1" prompt="L’état est automatiquement mis à jour et mis en surbrillance avec une couleur RVB R=64 V=64 B=64 pour le noir, R=181 V=18 B=27 pour le rouge, R=121 V=69 B=11 pour l’orange et R=70 V=114 B=37 pour le vert" sqref="T7" xr:uid="{00000000-0002-0000-0000-000016000000}"/>
    <dataValidation allowBlank="1" showInputMessage="1" showErrorMessage="1" prompt="Le lien de navigation vers la feuille de calcul Définitions figure dans cette cellule" sqref="S1" xr:uid="{00000000-0002-0000-0000-000017000000}"/>
    <dataValidation allowBlank="1" showInputMessage="1" showErrorMessage="1" prompt="Les valeurs de budget figurent dans les colonnes D et E, dans le tableau ci-dessous" sqref="D5:E5" xr:uid="{00000000-0002-0000-0000-000018000000}"/>
    <dataValidation allowBlank="1" showInputMessage="1" showErrorMessage="1" prompt="La valeur acquise figure dans la colonne F, dans le tableau ci-dessous" sqref="F5" xr:uid="{00000000-0002-0000-0000-000019000000}"/>
    <dataValidation allowBlank="1" showInputMessage="1" showErrorMessage="1" prompt="Les valeurs de coût figurent dans les colonnes I et J, dans le tableau ci-dessous" sqref="I5:J5" xr:uid="{00000000-0002-0000-0000-00001A000000}"/>
    <dataValidation allowBlank="1" showInputMessage="1" showErrorMessage="1" prompt="Les valeurs planifiées figurent dans les colonnes K et L, dans le tableau ci-dessous" sqref="K5:L5" xr:uid="{00000000-0002-0000-0000-00001B000000}"/>
    <dataValidation allowBlank="1" showInputMessage="1" showErrorMessage="1" prompt="Les valeurs d’indice de performance figurent dans les colonnes M et N, dans le tableau ci-dessous" sqref="M5:N5" xr:uid="{00000000-0002-0000-0000-00001C000000}"/>
    <dataValidation allowBlank="1" showInputMessage="1" showErrorMessage="1" prompt="Les valeurs prévisionnelles figurent dans les colonnes O à R, dans le tableau ci-dessous" sqref="O5:R5" xr:uid="{00000000-0002-0000-0000-00001D000000}"/>
  </dataValidations>
  <hyperlinks>
    <hyperlink ref="S1:T6" location="Définitions!A1" tooltip="Sélectionnez ce lien pour accéder à la feuille de calcul Définitions." display="DEFINITIONS" xr:uid="{00000000-0004-0000-0000-000000000000}"/>
  </hyperlinks>
  <printOptions horizontalCentered="1"/>
  <pageMargins left="0.25" right="0.25" top="0.75" bottom="0.75" header="0.3" footer="0.3"/>
  <pageSetup paperSize="9" scale="68" fitToHeight="0" orientation="landscape" r:id="rId1"/>
  <headerFooter differentFirst="1" alignWithMargins="0">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high="1" low="1" negative="1" xr2:uid="{00000000-0003-0000-0000-000000000000}">
          <x14:colorSeries theme="3" tint="9.9978637043366805E-2"/>
          <x14:colorNegative rgb="FFFFB620"/>
          <x14:colorAxis rgb="FF000000"/>
          <x14:colorMarkers theme="6"/>
          <x14:colorFirst rgb="FF5687C2"/>
          <x14:colorLast rgb="FF359CEB"/>
          <x14:colorHigh theme="4" tint="-0.499984740745262"/>
          <x14:colorLow theme="6"/>
          <x14:sparklines>
            <x14:sparkline>
              <xm:f>'Rapport sur les performances'!E8:G8</xm:f>
              <xm:sqref>H8</xm:sqref>
            </x14:sparkline>
            <x14:sparkline>
              <xm:f>'Rapport sur les performances'!E9:G9</xm:f>
              <xm:sqref>H9</xm:sqref>
            </x14:sparkline>
            <x14:sparkline>
              <xm:f>'Rapport sur les performances'!E10:G10</xm:f>
              <xm:sqref>H10</xm:sqref>
            </x14:sparkline>
            <x14:sparkline>
              <xm:f>'Rapport sur les performances'!E11:G11</xm:f>
              <xm:sqref>H11</xm:sqref>
            </x14:sparkline>
            <x14:sparkline>
              <xm:f>'Rapport sur les performances'!E12:G12</xm:f>
              <xm:sqref>H12</xm:sqref>
            </x14:sparkline>
            <x14:sparkline>
              <xm:f>'Rapport sur les performances'!E13:G13</xm:f>
              <xm:sqref>H13</xm:sqref>
            </x14:sparkline>
            <x14:sparkline>
              <xm:f>'Rapport sur les performances'!E14:G14</xm:f>
              <xm:sqref>H14</xm:sqref>
            </x14:sparkline>
            <x14:sparkline>
              <xm:f>'Rapport sur les performances'!E15:G15</xm:f>
              <xm:sqref>H15</xm:sqref>
            </x14:sparkline>
            <x14:sparkline>
              <xm:f>'Rapport sur les performances'!E16:G16</xm:f>
              <xm:sqref>H16</xm:sqref>
            </x14:sparkline>
            <x14:sparkline>
              <xm:f>'Rapport sur les performances'!E17:G17</xm:f>
              <xm:sqref>H17</xm:sqref>
            </x14:sparkline>
            <x14:sparkline>
              <xm:f>'Rapport sur les performances'!E18:G18</xm:f>
              <xm:sqref>H18</xm:sqref>
            </x14:sparkline>
            <x14:sparkline>
              <xm:f>'Rapport sur les performances'!E19:G19</xm:f>
              <xm:sqref>H19</xm:sqref>
            </x14:sparkline>
            <x14:sparkline>
              <xm:f>'Rapport sur les performances'!E20:G20</xm:f>
              <xm:sqref>H20</xm:sqref>
            </x14:sparkline>
            <x14:sparkline>
              <xm:f>'Rapport sur les performances'!E21:G21</xm:f>
              <xm:sqref>H21</xm:sqref>
            </x14:sparkline>
            <x14:sparkline>
              <xm:f>'Rapport sur les performances'!E22:G22</xm:f>
              <xm:sqref>H22</xm:sqref>
            </x14:sparkline>
            <x14:sparkline>
              <xm:f>'Rapport sur les performances'!E23:G23</xm:f>
              <xm:sqref>H23</xm:sqref>
            </x14:sparkline>
            <x14:sparkline>
              <xm:f>'Rapport sur les performances'!E24:G24</xm:f>
              <xm:sqref>H24</xm:sqref>
            </x14:sparkline>
            <x14:sparkline>
              <xm:f>'Rapport sur les performances'!E25:G25</xm:f>
              <xm:sqref>H25</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autoPageBreaks="0" fitToPage="1"/>
  </sheetPr>
  <dimension ref="B1:J18"/>
  <sheetViews>
    <sheetView showGridLines="0" zoomScaleNormal="100" workbookViewId="0"/>
  </sheetViews>
  <sheetFormatPr defaultColWidth="9.140625" defaultRowHeight="30" customHeight="1" x14ac:dyDescent="0.25"/>
  <cols>
    <col min="1" max="1" width="1.7109375" customWidth="1"/>
    <col min="2" max="2" width="8" style="2" customWidth="1"/>
    <col min="3" max="3" width="31.85546875" customWidth="1"/>
    <col min="4" max="4" width="12" style="1" customWidth="1"/>
    <col min="5" max="5" width="60.85546875" customWidth="1"/>
    <col min="6" max="6" width="16.7109375" style="1" customWidth="1"/>
    <col min="7" max="7" width="1.7109375" customWidth="1"/>
    <col min="8" max="8" width="8.7109375" customWidth="1"/>
    <col min="9" max="9" width="39" customWidth="1"/>
    <col min="10" max="10" width="16.5703125" customWidth="1"/>
    <col min="253" max="253" width="3.28515625" customWidth="1"/>
    <col min="254" max="254" width="25.140625" bestFit="1" customWidth="1"/>
    <col min="256" max="256" width="51.5703125" customWidth="1"/>
    <col min="257" max="257" width="15.7109375" bestFit="1" customWidth="1"/>
    <col min="509" max="509" width="3.28515625" customWidth="1"/>
    <col min="510" max="510" width="25.140625" bestFit="1" customWidth="1"/>
    <col min="512" max="512" width="51.5703125" customWidth="1"/>
    <col min="513" max="513" width="15.7109375" bestFit="1" customWidth="1"/>
    <col min="765" max="765" width="3.28515625" customWidth="1"/>
    <col min="766" max="766" width="25.140625" bestFit="1" customWidth="1"/>
    <col min="768" max="768" width="51.5703125" customWidth="1"/>
    <col min="769" max="769" width="15.7109375" bestFit="1" customWidth="1"/>
    <col min="1021" max="1021" width="3.28515625" customWidth="1"/>
    <col min="1022" max="1022" width="25.140625" bestFit="1" customWidth="1"/>
    <col min="1024" max="1024" width="51.5703125" customWidth="1"/>
    <col min="1025" max="1025" width="15.7109375" bestFit="1" customWidth="1"/>
    <col min="1277" max="1277" width="3.28515625" customWidth="1"/>
    <col min="1278" max="1278" width="25.140625" bestFit="1" customWidth="1"/>
    <col min="1280" max="1280" width="51.5703125" customWidth="1"/>
    <col min="1281" max="1281" width="15.7109375" bestFit="1" customWidth="1"/>
    <col min="1533" max="1533" width="3.28515625" customWidth="1"/>
    <col min="1534" max="1534" width="25.140625" bestFit="1" customWidth="1"/>
    <col min="1536" max="1536" width="51.5703125" customWidth="1"/>
    <col min="1537" max="1537" width="15.7109375" bestFit="1" customWidth="1"/>
    <col min="1789" max="1789" width="3.28515625" customWidth="1"/>
    <col min="1790" max="1790" width="25.140625" bestFit="1" customWidth="1"/>
    <col min="1792" max="1792" width="51.5703125" customWidth="1"/>
    <col min="1793" max="1793" width="15.7109375" bestFit="1" customWidth="1"/>
    <col min="2045" max="2045" width="3.28515625" customWidth="1"/>
    <col min="2046" max="2046" width="25.140625" bestFit="1" customWidth="1"/>
    <col min="2048" max="2048" width="51.5703125" customWidth="1"/>
    <col min="2049" max="2049" width="15.7109375" bestFit="1" customWidth="1"/>
    <col min="2301" max="2301" width="3.28515625" customWidth="1"/>
    <col min="2302" max="2302" width="25.140625" bestFit="1" customWidth="1"/>
    <col min="2304" max="2304" width="51.5703125" customWidth="1"/>
    <col min="2305" max="2305" width="15.7109375" bestFit="1" customWidth="1"/>
    <col min="2557" max="2557" width="3.28515625" customWidth="1"/>
    <col min="2558" max="2558" width="25.140625" bestFit="1" customWidth="1"/>
    <col min="2560" max="2560" width="51.5703125" customWidth="1"/>
    <col min="2561" max="2561" width="15.7109375" bestFit="1" customWidth="1"/>
    <col min="2813" max="2813" width="3.28515625" customWidth="1"/>
    <col min="2814" max="2814" width="25.140625" bestFit="1" customWidth="1"/>
    <col min="2816" max="2816" width="51.5703125" customWidth="1"/>
    <col min="2817" max="2817" width="15.7109375" bestFit="1" customWidth="1"/>
    <col min="3069" max="3069" width="3.28515625" customWidth="1"/>
    <col min="3070" max="3070" width="25.140625" bestFit="1" customWidth="1"/>
    <col min="3072" max="3072" width="51.5703125" customWidth="1"/>
    <col min="3073" max="3073" width="15.7109375" bestFit="1" customWidth="1"/>
    <col min="3325" max="3325" width="3.28515625" customWidth="1"/>
    <col min="3326" max="3326" width="25.140625" bestFit="1" customWidth="1"/>
    <col min="3328" max="3328" width="51.5703125" customWidth="1"/>
    <col min="3329" max="3329" width="15.7109375" bestFit="1" customWidth="1"/>
    <col min="3581" max="3581" width="3.28515625" customWidth="1"/>
    <col min="3582" max="3582" width="25.140625" bestFit="1" customWidth="1"/>
    <col min="3584" max="3584" width="51.5703125" customWidth="1"/>
    <col min="3585" max="3585" width="15.7109375" bestFit="1" customWidth="1"/>
    <col min="3837" max="3837" width="3.28515625" customWidth="1"/>
    <col min="3838" max="3838" width="25.140625" bestFit="1" customWidth="1"/>
    <col min="3840" max="3840" width="51.5703125" customWidth="1"/>
    <col min="3841" max="3841" width="15.7109375" bestFit="1" customWidth="1"/>
    <col min="4093" max="4093" width="3.28515625" customWidth="1"/>
    <col min="4094" max="4094" width="25.140625" bestFit="1" customWidth="1"/>
    <col min="4096" max="4096" width="51.5703125" customWidth="1"/>
    <col min="4097" max="4097" width="15.7109375" bestFit="1" customWidth="1"/>
    <col min="4349" max="4349" width="3.28515625" customWidth="1"/>
    <col min="4350" max="4350" width="25.140625" bestFit="1" customWidth="1"/>
    <col min="4352" max="4352" width="51.5703125" customWidth="1"/>
    <col min="4353" max="4353" width="15.7109375" bestFit="1" customWidth="1"/>
    <col min="4605" max="4605" width="3.28515625" customWidth="1"/>
    <col min="4606" max="4606" width="25.140625" bestFit="1" customWidth="1"/>
    <col min="4608" max="4608" width="51.5703125" customWidth="1"/>
    <col min="4609" max="4609" width="15.7109375" bestFit="1" customWidth="1"/>
    <col min="4861" max="4861" width="3.28515625" customWidth="1"/>
    <col min="4862" max="4862" width="25.140625" bestFit="1" customWidth="1"/>
    <col min="4864" max="4864" width="51.5703125" customWidth="1"/>
    <col min="4865" max="4865" width="15.7109375" bestFit="1" customWidth="1"/>
    <col min="5117" max="5117" width="3.28515625" customWidth="1"/>
    <col min="5118" max="5118" width="25.140625" bestFit="1" customWidth="1"/>
    <col min="5120" max="5120" width="51.5703125" customWidth="1"/>
    <col min="5121" max="5121" width="15.7109375" bestFit="1" customWidth="1"/>
    <col min="5373" max="5373" width="3.28515625" customWidth="1"/>
    <col min="5374" max="5374" width="25.140625" bestFit="1" customWidth="1"/>
    <col min="5376" max="5376" width="51.5703125" customWidth="1"/>
    <col min="5377" max="5377" width="15.7109375" bestFit="1" customWidth="1"/>
    <col min="5629" max="5629" width="3.28515625" customWidth="1"/>
    <col min="5630" max="5630" width="25.140625" bestFit="1" customWidth="1"/>
    <col min="5632" max="5632" width="51.5703125" customWidth="1"/>
    <col min="5633" max="5633" width="15.7109375" bestFit="1" customWidth="1"/>
    <col min="5885" max="5885" width="3.28515625" customWidth="1"/>
    <col min="5886" max="5886" width="25.140625" bestFit="1" customWidth="1"/>
    <col min="5888" max="5888" width="51.5703125" customWidth="1"/>
    <col min="5889" max="5889" width="15.7109375" bestFit="1" customWidth="1"/>
    <col min="6141" max="6141" width="3.28515625" customWidth="1"/>
    <col min="6142" max="6142" width="25.140625" bestFit="1" customWidth="1"/>
    <col min="6144" max="6144" width="51.5703125" customWidth="1"/>
    <col min="6145" max="6145" width="15.7109375" bestFit="1" customWidth="1"/>
    <col min="6397" max="6397" width="3.28515625" customWidth="1"/>
    <col min="6398" max="6398" width="25.140625" bestFit="1" customWidth="1"/>
    <col min="6400" max="6400" width="51.5703125" customWidth="1"/>
    <col min="6401" max="6401" width="15.7109375" bestFit="1" customWidth="1"/>
    <col min="6653" max="6653" width="3.28515625" customWidth="1"/>
    <col min="6654" max="6654" width="25.140625" bestFit="1" customWidth="1"/>
    <col min="6656" max="6656" width="51.5703125" customWidth="1"/>
    <col min="6657" max="6657" width="15.7109375" bestFit="1" customWidth="1"/>
    <col min="6909" max="6909" width="3.28515625" customWidth="1"/>
    <col min="6910" max="6910" width="25.140625" bestFit="1" customWidth="1"/>
    <col min="6912" max="6912" width="51.5703125" customWidth="1"/>
    <col min="6913" max="6913" width="15.7109375" bestFit="1" customWidth="1"/>
    <col min="7165" max="7165" width="3.28515625" customWidth="1"/>
    <col min="7166" max="7166" width="25.140625" bestFit="1" customWidth="1"/>
    <col min="7168" max="7168" width="51.5703125" customWidth="1"/>
    <col min="7169" max="7169" width="15.7109375" bestFit="1" customWidth="1"/>
    <col min="7421" max="7421" width="3.28515625" customWidth="1"/>
    <col min="7422" max="7422" width="25.140625" bestFit="1" customWidth="1"/>
    <col min="7424" max="7424" width="51.5703125" customWidth="1"/>
    <col min="7425" max="7425" width="15.7109375" bestFit="1" customWidth="1"/>
    <col min="7677" max="7677" width="3.28515625" customWidth="1"/>
    <col min="7678" max="7678" width="25.140625" bestFit="1" customWidth="1"/>
    <col min="7680" max="7680" width="51.5703125" customWidth="1"/>
    <col min="7681" max="7681" width="15.7109375" bestFit="1" customWidth="1"/>
    <col min="7933" max="7933" width="3.28515625" customWidth="1"/>
    <col min="7934" max="7934" width="25.140625" bestFit="1" customWidth="1"/>
    <col min="7936" max="7936" width="51.5703125" customWidth="1"/>
    <col min="7937" max="7937" width="15.7109375" bestFit="1" customWidth="1"/>
    <col min="8189" max="8189" width="3.28515625" customWidth="1"/>
    <col min="8190" max="8190" width="25.140625" bestFit="1" customWidth="1"/>
    <col min="8192" max="8192" width="51.5703125" customWidth="1"/>
    <col min="8193" max="8193" width="15.7109375" bestFit="1" customWidth="1"/>
    <col min="8445" max="8445" width="3.28515625" customWidth="1"/>
    <col min="8446" max="8446" width="25.140625" bestFit="1" customWidth="1"/>
    <col min="8448" max="8448" width="51.5703125" customWidth="1"/>
    <col min="8449" max="8449" width="15.7109375" bestFit="1" customWidth="1"/>
    <col min="8701" max="8701" width="3.28515625" customWidth="1"/>
    <col min="8702" max="8702" width="25.140625" bestFit="1" customWidth="1"/>
    <col min="8704" max="8704" width="51.5703125" customWidth="1"/>
    <col min="8705" max="8705" width="15.7109375" bestFit="1" customWidth="1"/>
    <col min="8957" max="8957" width="3.28515625" customWidth="1"/>
    <col min="8958" max="8958" width="25.140625" bestFit="1" customWidth="1"/>
    <col min="8960" max="8960" width="51.5703125" customWidth="1"/>
    <col min="8961" max="8961" width="15.7109375" bestFit="1" customWidth="1"/>
    <col min="9213" max="9213" width="3.28515625" customWidth="1"/>
    <col min="9214" max="9214" width="25.140625" bestFit="1" customWidth="1"/>
    <col min="9216" max="9216" width="51.5703125" customWidth="1"/>
    <col min="9217" max="9217" width="15.7109375" bestFit="1" customWidth="1"/>
    <col min="9469" max="9469" width="3.28515625" customWidth="1"/>
    <col min="9470" max="9470" width="25.140625" bestFit="1" customWidth="1"/>
    <col min="9472" max="9472" width="51.5703125" customWidth="1"/>
    <col min="9473" max="9473" width="15.7109375" bestFit="1" customWidth="1"/>
    <col min="9725" max="9725" width="3.28515625" customWidth="1"/>
    <col min="9726" max="9726" width="25.140625" bestFit="1" customWidth="1"/>
    <col min="9728" max="9728" width="51.5703125" customWidth="1"/>
    <col min="9729" max="9729" width="15.7109375" bestFit="1" customWidth="1"/>
    <col min="9981" max="9981" width="3.28515625" customWidth="1"/>
    <col min="9982" max="9982" width="25.140625" bestFit="1" customWidth="1"/>
    <col min="9984" max="9984" width="51.5703125" customWidth="1"/>
    <col min="9985" max="9985" width="15.7109375" bestFit="1" customWidth="1"/>
    <col min="10237" max="10237" width="3.28515625" customWidth="1"/>
    <col min="10238" max="10238" width="25.140625" bestFit="1" customWidth="1"/>
    <col min="10240" max="10240" width="51.5703125" customWidth="1"/>
    <col min="10241" max="10241" width="15.7109375" bestFit="1" customWidth="1"/>
    <col min="10493" max="10493" width="3.28515625" customWidth="1"/>
    <col min="10494" max="10494" width="25.140625" bestFit="1" customWidth="1"/>
    <col min="10496" max="10496" width="51.5703125" customWidth="1"/>
    <col min="10497" max="10497" width="15.7109375" bestFit="1" customWidth="1"/>
    <col min="10749" max="10749" width="3.28515625" customWidth="1"/>
    <col min="10750" max="10750" width="25.140625" bestFit="1" customWidth="1"/>
    <col min="10752" max="10752" width="51.5703125" customWidth="1"/>
    <col min="10753" max="10753" width="15.7109375" bestFit="1" customWidth="1"/>
    <col min="11005" max="11005" width="3.28515625" customWidth="1"/>
    <col min="11006" max="11006" width="25.140625" bestFit="1" customWidth="1"/>
    <col min="11008" max="11008" width="51.5703125" customWidth="1"/>
    <col min="11009" max="11009" width="15.7109375" bestFit="1" customWidth="1"/>
    <col min="11261" max="11261" width="3.28515625" customWidth="1"/>
    <col min="11262" max="11262" width="25.140625" bestFit="1" customWidth="1"/>
    <col min="11264" max="11264" width="51.5703125" customWidth="1"/>
    <col min="11265" max="11265" width="15.7109375" bestFit="1" customWidth="1"/>
    <col min="11517" max="11517" width="3.28515625" customWidth="1"/>
    <col min="11518" max="11518" width="25.140625" bestFit="1" customWidth="1"/>
    <col min="11520" max="11520" width="51.5703125" customWidth="1"/>
    <col min="11521" max="11521" width="15.7109375" bestFit="1" customWidth="1"/>
    <col min="11773" max="11773" width="3.28515625" customWidth="1"/>
    <col min="11774" max="11774" width="25.140625" bestFit="1" customWidth="1"/>
    <col min="11776" max="11776" width="51.5703125" customWidth="1"/>
    <col min="11777" max="11777" width="15.7109375" bestFit="1" customWidth="1"/>
    <col min="12029" max="12029" width="3.28515625" customWidth="1"/>
    <col min="12030" max="12030" width="25.140625" bestFit="1" customWidth="1"/>
    <col min="12032" max="12032" width="51.5703125" customWidth="1"/>
    <col min="12033" max="12033" width="15.7109375" bestFit="1" customWidth="1"/>
    <col min="12285" max="12285" width="3.28515625" customWidth="1"/>
    <col min="12286" max="12286" width="25.140625" bestFit="1" customWidth="1"/>
    <col min="12288" max="12288" width="51.5703125" customWidth="1"/>
    <col min="12289" max="12289" width="15.7109375" bestFit="1" customWidth="1"/>
    <col min="12541" max="12541" width="3.28515625" customWidth="1"/>
    <col min="12542" max="12542" width="25.140625" bestFit="1" customWidth="1"/>
    <col min="12544" max="12544" width="51.5703125" customWidth="1"/>
    <col min="12545" max="12545" width="15.7109375" bestFit="1" customWidth="1"/>
    <col min="12797" max="12797" width="3.28515625" customWidth="1"/>
    <col min="12798" max="12798" width="25.140625" bestFit="1" customWidth="1"/>
    <col min="12800" max="12800" width="51.5703125" customWidth="1"/>
    <col min="12801" max="12801" width="15.7109375" bestFit="1" customWidth="1"/>
    <col min="13053" max="13053" width="3.28515625" customWidth="1"/>
    <col min="13054" max="13054" width="25.140625" bestFit="1" customWidth="1"/>
    <col min="13056" max="13056" width="51.5703125" customWidth="1"/>
    <col min="13057" max="13057" width="15.7109375" bestFit="1" customWidth="1"/>
    <col min="13309" max="13309" width="3.28515625" customWidth="1"/>
    <col min="13310" max="13310" width="25.140625" bestFit="1" customWidth="1"/>
    <col min="13312" max="13312" width="51.5703125" customWidth="1"/>
    <col min="13313" max="13313" width="15.7109375" bestFit="1" customWidth="1"/>
    <col min="13565" max="13565" width="3.28515625" customWidth="1"/>
    <col min="13566" max="13566" width="25.140625" bestFit="1" customWidth="1"/>
    <col min="13568" max="13568" width="51.5703125" customWidth="1"/>
    <col min="13569" max="13569" width="15.7109375" bestFit="1" customWidth="1"/>
    <col min="13821" max="13821" width="3.28515625" customWidth="1"/>
    <col min="13822" max="13822" width="25.140625" bestFit="1" customWidth="1"/>
    <col min="13824" max="13824" width="51.5703125" customWidth="1"/>
    <col min="13825" max="13825" width="15.7109375" bestFit="1" customWidth="1"/>
    <col min="14077" max="14077" width="3.28515625" customWidth="1"/>
    <col min="14078" max="14078" width="25.140625" bestFit="1" customWidth="1"/>
    <col min="14080" max="14080" width="51.5703125" customWidth="1"/>
    <col min="14081" max="14081" width="15.7109375" bestFit="1" customWidth="1"/>
    <col min="14333" max="14333" width="3.28515625" customWidth="1"/>
    <col min="14334" max="14334" width="25.140625" bestFit="1" customWidth="1"/>
    <col min="14336" max="14336" width="51.5703125" customWidth="1"/>
    <col min="14337" max="14337" width="15.7109375" bestFit="1" customWidth="1"/>
    <col min="14589" max="14589" width="3.28515625" customWidth="1"/>
    <col min="14590" max="14590" width="25.140625" bestFit="1" customWidth="1"/>
    <col min="14592" max="14592" width="51.5703125" customWidth="1"/>
    <col min="14593" max="14593" width="15.7109375" bestFit="1" customWidth="1"/>
    <col min="14845" max="14845" width="3.28515625" customWidth="1"/>
    <col min="14846" max="14846" width="25.140625" bestFit="1" customWidth="1"/>
    <col min="14848" max="14848" width="51.5703125" customWidth="1"/>
    <col min="14849" max="14849" width="15.7109375" bestFit="1" customWidth="1"/>
    <col min="15101" max="15101" width="3.28515625" customWidth="1"/>
    <col min="15102" max="15102" width="25.140625" bestFit="1" customWidth="1"/>
    <col min="15104" max="15104" width="51.5703125" customWidth="1"/>
    <col min="15105" max="15105" width="15.7109375" bestFit="1" customWidth="1"/>
    <col min="15357" max="15357" width="3.28515625" customWidth="1"/>
    <col min="15358" max="15358" width="25.140625" bestFit="1" customWidth="1"/>
    <col min="15360" max="15360" width="51.5703125" customWidth="1"/>
    <col min="15361" max="15361" width="15.7109375" bestFit="1" customWidth="1"/>
    <col min="15613" max="15613" width="3.28515625" customWidth="1"/>
    <col min="15614" max="15614" width="25.140625" bestFit="1" customWidth="1"/>
    <col min="15616" max="15616" width="51.5703125" customWidth="1"/>
    <col min="15617" max="15617" width="15.7109375" bestFit="1" customWidth="1"/>
    <col min="15869" max="15869" width="3.28515625" customWidth="1"/>
    <col min="15870" max="15870" width="25.140625" bestFit="1" customWidth="1"/>
    <col min="15872" max="15872" width="51.5703125" customWidth="1"/>
    <col min="15873" max="15873" width="15.7109375" bestFit="1" customWidth="1"/>
    <col min="16125" max="16126" width="9.140625" customWidth="1"/>
    <col min="16128" max="16129" width="9.140625" customWidth="1"/>
  </cols>
  <sheetData>
    <row r="1" spans="2:10" ht="15" x14ac:dyDescent="0.25">
      <c r="B1"/>
      <c r="D1"/>
      <c r="F1"/>
      <c r="J1" s="37" t="s">
        <v>108</v>
      </c>
    </row>
    <row r="2" spans="2:10" ht="25.5" x14ac:dyDescent="0.35">
      <c r="B2" s="46" t="s">
        <v>0</v>
      </c>
      <c r="C2" s="46"/>
      <c r="D2" s="46"/>
      <c r="E2" s="46"/>
      <c r="F2" s="46"/>
      <c r="G2" s="46"/>
      <c r="H2" s="46"/>
      <c r="I2" s="46"/>
      <c r="J2" s="37"/>
    </row>
    <row r="3" spans="2:10" ht="34.5" customHeight="1" x14ac:dyDescent="0.25">
      <c r="B3" s="45" t="s">
        <v>54</v>
      </c>
      <c r="C3" s="45"/>
      <c r="D3" s="45"/>
      <c r="E3" s="45"/>
      <c r="F3" s="45"/>
      <c r="G3" s="45"/>
      <c r="H3" s="45"/>
      <c r="I3" s="45"/>
      <c r="J3" s="37"/>
    </row>
    <row r="4" spans="2:10" ht="15" x14ac:dyDescent="0.25">
      <c r="B4" s="45"/>
      <c r="C4" s="45"/>
      <c r="D4" s="45"/>
      <c r="E4" s="45"/>
      <c r="F4" s="45"/>
      <c r="G4" s="45"/>
      <c r="H4" s="45"/>
      <c r="I4" s="45"/>
      <c r="J4" s="37"/>
    </row>
    <row r="5" spans="2:10" ht="30" customHeight="1" x14ac:dyDescent="0.25">
      <c r="B5" s="8" t="s">
        <v>2</v>
      </c>
      <c r="C5" t="s">
        <v>55</v>
      </c>
      <c r="D5" t="s">
        <v>68</v>
      </c>
      <c r="E5" t="s">
        <v>77</v>
      </c>
      <c r="F5" t="s">
        <v>91</v>
      </c>
      <c r="H5" s="9" t="s">
        <v>53</v>
      </c>
      <c r="I5" s="9" t="s">
        <v>77</v>
      </c>
      <c r="J5" s="7" t="s">
        <v>109</v>
      </c>
    </row>
    <row r="6" spans="2:10" ht="30" customHeight="1" x14ac:dyDescent="0.25">
      <c r="B6" s="6">
        <v>1</v>
      </c>
      <c r="C6" t="s">
        <v>56</v>
      </c>
      <c r="D6" t="s">
        <v>69</v>
      </c>
      <c r="E6" t="s">
        <v>78</v>
      </c>
      <c r="F6"/>
      <c r="H6" s="31" t="s">
        <v>100</v>
      </c>
      <c r="I6" s="8" t="s">
        <v>104</v>
      </c>
      <c r="J6" s="10">
        <v>0</v>
      </c>
    </row>
    <row r="7" spans="2:10" ht="30" customHeight="1" x14ac:dyDescent="0.25">
      <c r="B7" s="6">
        <v>2</v>
      </c>
      <c r="C7" t="s">
        <v>57</v>
      </c>
      <c r="D7" t="s">
        <v>70</v>
      </c>
      <c r="E7" t="s">
        <v>79</v>
      </c>
      <c r="F7"/>
      <c r="H7" s="29" t="s">
        <v>101</v>
      </c>
      <c r="I7" s="8" t="s">
        <v>105</v>
      </c>
      <c r="J7" s="10">
        <v>0.65</v>
      </c>
    </row>
    <row r="8" spans="2:10" ht="30" customHeight="1" x14ac:dyDescent="0.25">
      <c r="B8" s="6">
        <v>3</v>
      </c>
      <c r="C8" t="s">
        <v>58</v>
      </c>
      <c r="D8" t="s">
        <v>71</v>
      </c>
      <c r="E8" t="s">
        <v>80</v>
      </c>
      <c r="F8"/>
      <c r="H8" s="30" t="s">
        <v>102</v>
      </c>
      <c r="I8" s="8" t="s">
        <v>106</v>
      </c>
      <c r="J8" s="10">
        <v>0.85</v>
      </c>
    </row>
    <row r="9" spans="2:10" ht="30" customHeight="1" x14ac:dyDescent="0.25">
      <c r="B9" s="6">
        <v>4</v>
      </c>
      <c r="C9" t="s">
        <v>59</v>
      </c>
      <c r="D9" t="s">
        <v>72</v>
      </c>
      <c r="E9" t="s">
        <v>81</v>
      </c>
      <c r="F9"/>
      <c r="H9" s="32" t="s">
        <v>103</v>
      </c>
      <c r="I9" s="8" t="s">
        <v>107</v>
      </c>
      <c r="J9" s="10">
        <v>1</v>
      </c>
    </row>
    <row r="10" spans="2:10" ht="30" customHeight="1" x14ac:dyDescent="0.25">
      <c r="B10" s="6">
        <v>5</v>
      </c>
      <c r="C10" t="s">
        <v>60</v>
      </c>
      <c r="D10" t="s">
        <v>73</v>
      </c>
      <c r="E10" t="s">
        <v>82</v>
      </c>
      <c r="F10" t="s">
        <v>92</v>
      </c>
    </row>
    <row r="11" spans="2:10" ht="30" customHeight="1" x14ac:dyDescent="0.25">
      <c r="B11" s="6">
        <v>6</v>
      </c>
      <c r="C11" t="s">
        <v>61</v>
      </c>
      <c r="D11" t="s">
        <v>44</v>
      </c>
      <c r="E11" t="s">
        <v>83</v>
      </c>
      <c r="F11" t="s">
        <v>93</v>
      </c>
    </row>
    <row r="12" spans="2:10" ht="30" customHeight="1" x14ac:dyDescent="0.25">
      <c r="B12" s="6">
        <v>7</v>
      </c>
      <c r="C12" t="s">
        <v>62</v>
      </c>
      <c r="D12" t="s">
        <v>74</v>
      </c>
      <c r="E12" t="s">
        <v>84</v>
      </c>
      <c r="F12" t="s">
        <v>94</v>
      </c>
    </row>
    <row r="13" spans="2:10" ht="30" customHeight="1" x14ac:dyDescent="0.25">
      <c r="B13" s="6">
        <v>8</v>
      </c>
      <c r="C13" t="s">
        <v>63</v>
      </c>
      <c r="D13" t="s">
        <v>45</v>
      </c>
      <c r="E13" t="s">
        <v>85</v>
      </c>
      <c r="F13" t="s">
        <v>95</v>
      </c>
    </row>
    <row r="14" spans="2:10" ht="30" customHeight="1" x14ac:dyDescent="0.25">
      <c r="B14" s="6">
        <v>9</v>
      </c>
      <c r="C14" t="s">
        <v>64</v>
      </c>
      <c r="D14" t="s">
        <v>47</v>
      </c>
      <c r="E14" t="s">
        <v>86</v>
      </c>
      <c r="F14" t="s">
        <v>96</v>
      </c>
    </row>
    <row r="15" spans="2:10" ht="30" customHeight="1" x14ac:dyDescent="0.25">
      <c r="B15" s="6">
        <v>10</v>
      </c>
      <c r="C15" t="s">
        <v>65</v>
      </c>
      <c r="D15" t="s">
        <v>48</v>
      </c>
      <c r="E15" t="s">
        <v>87</v>
      </c>
      <c r="F15" t="s">
        <v>97</v>
      </c>
    </row>
    <row r="16" spans="2:10" ht="30" customHeight="1" x14ac:dyDescent="0.25">
      <c r="B16" s="6">
        <v>11</v>
      </c>
      <c r="C16" t="s">
        <v>66</v>
      </c>
      <c r="D16" t="s">
        <v>48</v>
      </c>
      <c r="E16" t="s">
        <v>88</v>
      </c>
      <c r="F16" t="s">
        <v>98</v>
      </c>
    </row>
    <row r="17" spans="2:6" ht="30" customHeight="1" x14ac:dyDescent="0.25">
      <c r="B17" s="6">
        <v>12</v>
      </c>
      <c r="C17" t="s">
        <v>53</v>
      </c>
      <c r="D17" t="s">
        <v>75</v>
      </c>
      <c r="E17" t="s">
        <v>89</v>
      </c>
      <c r="F17" t="s">
        <v>99</v>
      </c>
    </row>
    <row r="18" spans="2:6" ht="30" customHeight="1" x14ac:dyDescent="0.25">
      <c r="B18" s="6">
        <v>13</v>
      </c>
      <c r="C18" t="s">
        <v>67</v>
      </c>
      <c r="D18" t="s">
        <v>76</v>
      </c>
      <c r="E18" t="s">
        <v>90</v>
      </c>
      <c r="F18"/>
    </row>
  </sheetData>
  <mergeCells count="2">
    <mergeCell ref="B3:I4"/>
    <mergeCell ref="B2:I2"/>
  </mergeCells>
  <dataValidations count="11">
    <dataValidation allowBlank="1" showInputMessage="1" showErrorMessage="1" prompt="Modifiez ou ajoutez les définitions et les abréviations des mesures dans le tableau Définitions et la description de l’état dan le tableau État de cette feuille de calcul. Sélectionnez la cellule J1 pour accéder à la feuille de calcul Rapport." sqref="A1" xr:uid="{00000000-0002-0000-0100-000000000000}"/>
    <dataValidation allowBlank="1" showInputMessage="1" showErrorMessage="1" prompt="Le titre de cette feuille de calcul figure dans cette cellule, et le sous-titre dans la cellule ci-dessous" sqref="B2" xr:uid="{00000000-0002-0000-0100-000001000000}"/>
    <dataValidation allowBlank="1" showInputMessage="1" showErrorMessage="1" prompt="Le sous-titre figure dans cette cellule. Les définitions et les abréviations des mesures figurent dans le tableau qui commence à la cellule B5 et la description de l’état dans le tableau qui commence à la cellule H5." sqref="B3" xr:uid="{00000000-0002-0000-0100-000002000000}"/>
    <dataValidation allowBlank="1" showInputMessage="1" showErrorMessage="1" prompt="Lien de navigation vers la feuille de calcul Rapport" sqref="J1" xr:uid="{00000000-0002-0000-0100-000003000000}"/>
    <dataValidation allowBlank="1" showInputMessage="1" showErrorMessage="1" prompt="Le numéro de série figure dans cette colonne sous ce titre" sqref="B5" xr:uid="{00000000-0002-0000-0100-000004000000}"/>
    <dataValidation allowBlank="1" showInputMessage="1" showErrorMessage="1" prompt="La mesure figure dans cette colonne sous ce titre" sqref="C5" xr:uid="{00000000-0002-0000-0100-000005000000}"/>
    <dataValidation allowBlank="1" showInputMessage="1" showErrorMessage="1" prompt="L’abréviation figure dans cette colonne sous ce titre" sqref="D5" xr:uid="{00000000-0002-0000-0100-000006000000}"/>
    <dataValidation allowBlank="1" showInputMessage="1" showErrorMessage="1" prompt="Une description figure dans cette colonne sous ce titre" sqref="E5 I5" xr:uid="{00000000-0002-0000-0100-000007000000}"/>
    <dataValidation allowBlank="1" showInputMessage="1" showErrorMessage="1" prompt="Une formule ou une valeur figure dans cette colonne sous ce titre" sqref="F5" xr:uid="{00000000-0002-0000-0100-000008000000}"/>
    <dataValidation allowBlank="1" showInputMessage="1" showErrorMessage="1" prompt="La couleur de l’état figure dans cette colonne sous ce titre" sqref="H5" xr:uid="{00000000-0002-0000-0100-000009000000}"/>
    <dataValidation allowBlank="1" showInputMessage="1" showErrorMessage="1" prompt="Entrez la limite de valeur inférieure selon un ordre croissant dans cette colonne sous ce titre" sqref="J5" xr:uid="{00000000-0002-0000-0100-00000A000000}"/>
  </dataValidations>
  <hyperlinks>
    <hyperlink ref="J1" location="'Rapport sur les performances'!A1" tooltip="Sélectionnez ce lien pour accéder à la feuille de calcul Rapport sur les performances." display="Report" xr:uid="{00000000-0004-0000-0100-000000000000}"/>
  </hyperlinks>
  <printOptions horizontalCentered="1"/>
  <pageMargins left="0.25" right="0.25" top="0.75" bottom="0.75" header="0.3" footer="0.3"/>
  <pageSetup paperSize="9" scale="73" fitToHeight="0" orientation="landscape" r:id="rId1"/>
  <headerFooter differentFirst="1" alignWithMargins="0">
    <oddFooter>Page &amp;P of &amp;N</oddFooter>
  </headerFooter>
  <drawing r:id="rId2"/>
  <tableParts count="2">
    <tablePart r:id="rId3"/>
    <tablePart r:id="rId4"/>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B2441F60-4722-4C26-9C27-6AAED9860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4C617DA6-C580-4DB9-837B-E334B744851A}">
  <ds:schemaRefs>
    <ds:schemaRef ds:uri="http://schemas.microsoft.com/sharepoint/v3/contenttype/forms"/>
  </ds:schemaRefs>
</ds:datastoreItem>
</file>

<file path=customXml/itemProps33.xml><?xml version="1.0" encoding="utf-8"?>
<ds:datastoreItem xmlns:ds="http://schemas.openxmlformats.org/officeDocument/2006/customXml" ds:itemID="{95E7DBB2-F48E-44DF-A408-56350078B7D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TM02897386</ap:Template>
  <ap:ScaleCrop>false</ap:ScaleCrop>
  <ap:HeadingPairs>
    <vt:vector baseType="variant" size="4">
      <vt:variant>
        <vt:lpstr>Worksheets</vt:lpstr>
      </vt:variant>
      <vt:variant>
        <vt:i4>2</vt:i4>
      </vt:variant>
      <vt:variant>
        <vt:lpstr>Named Ranges</vt:lpstr>
      </vt:variant>
      <vt:variant>
        <vt:i4>6</vt:i4>
      </vt:variant>
    </vt:vector>
  </ap:HeadingPairs>
  <ap:TitlesOfParts>
    <vt:vector baseType="lpstr" size="8">
      <vt:lpstr>Rapport sur les performances</vt:lpstr>
      <vt:lpstr>Définitions</vt:lpstr>
      <vt:lpstr>'Rapport sur les performances'!Print_Area</vt:lpstr>
      <vt:lpstr>Définitions!Print_Titles</vt:lpstr>
      <vt:lpstr>'Rapport sur les performances'!Print_Titles</vt:lpstr>
      <vt:lpstr>Titre1</vt:lpstr>
      <vt:lpstr>Titre2</vt:lpstr>
      <vt:lpstr>TitreColonne2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2022-02-14T04:41:17Z</dcterms:created>
  <dcterms:modified xsi:type="dcterms:W3CDTF">2022-04-02T06:14:18Z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