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FRA\"/>
    </mc:Choice>
  </mc:AlternateContent>
  <bookViews>
    <workbookView xWindow="0" yWindow="0" windowWidth="28800" windowHeight="12495"/>
  </bookViews>
  <sheets>
    <sheet name="Budget familial" sheetId="1" r:id="rId1"/>
  </sheets>
  <definedNames>
    <definedName name="_xlnm.Print_Titles" localSheetId="0">'Budget familial'!$B:$B,'Budget familial'!$17:$17</definedName>
  </definedNames>
  <calcPr calcId="152511"/>
</workbook>
</file>

<file path=xl/calcChain.xml><?xml version="1.0" encoding="utf-8"?>
<calcChain xmlns="http://schemas.openxmlformats.org/spreadsheetml/2006/main">
  <c r="N9" i="1" l="1"/>
  <c r="N10" i="1"/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18" i="1"/>
  <c r="O18" i="1"/>
  <c r="P14" i="1"/>
  <c r="P15" i="1"/>
  <c r="O14" i="1"/>
  <c r="O15" i="1"/>
  <c r="P13" i="1"/>
  <c r="O13" i="1"/>
  <c r="N8" i="1"/>
  <c r="K10" i="1"/>
  <c r="L10" i="1"/>
  <c r="M10" i="1"/>
  <c r="K9" i="1"/>
  <c r="L9" i="1"/>
  <c r="M9" i="1"/>
  <c r="K8" i="1"/>
  <c r="L8" i="1"/>
  <c r="M8" i="1"/>
  <c r="D10" i="1"/>
  <c r="E10" i="1"/>
  <c r="F10" i="1"/>
  <c r="G10" i="1"/>
  <c r="H10" i="1"/>
  <c r="I10" i="1"/>
  <c r="J10" i="1"/>
  <c r="D9" i="1"/>
  <c r="E9" i="1"/>
  <c r="F9" i="1"/>
  <c r="G9" i="1"/>
  <c r="H9" i="1"/>
  <c r="I9" i="1"/>
  <c r="J9" i="1"/>
  <c r="E8" i="1"/>
  <c r="F8" i="1"/>
  <c r="G8" i="1"/>
  <c r="H8" i="1"/>
  <c r="I8" i="1"/>
  <c r="J8" i="1"/>
  <c r="D8" i="1"/>
  <c r="C10" i="1"/>
  <c r="C9" i="1"/>
  <c r="C8" i="1"/>
  <c r="P8" i="1" l="1"/>
  <c r="O8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<sst xmlns="http://schemas.openxmlformats.org/spreadsheetml/2006/main" count="73" uniqueCount="44">
  <si>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[ANNÉE]</t>
  </si>
  <si>
    <t>Tendance des
liquidités disponibles :</t>
  </si>
  <si>
    <t>Synthèse</t>
  </si>
  <si>
    <t>Revenus</t>
  </si>
  <si>
    <t>Dépenses</t>
  </si>
  <si>
    <t>Liquidités disponibles</t>
  </si>
  <si>
    <t>Type de revenu</t>
  </si>
  <si>
    <t>Revenu 1</t>
  </si>
  <si>
    <t>Revenu 2</t>
  </si>
  <si>
    <t>Autres revenus</t>
  </si>
  <si>
    <t>Logement</t>
  </si>
  <si>
    <t>Courses</t>
  </si>
  <si>
    <t>Paiement - Automobile 1</t>
  </si>
  <si>
    <t>Paiement - Automobile 2</t>
  </si>
  <si>
    <t>Carte bancaire 1</t>
  </si>
  <si>
    <t>Carte bancaire 2</t>
  </si>
  <si>
    <t>Assurance</t>
  </si>
  <si>
    <t>Téléphone personnel</t>
  </si>
  <si>
    <t>Téléphone portable</t>
  </si>
  <si>
    <t>Câble TV</t>
  </si>
  <si>
    <t>Internet</t>
  </si>
  <si>
    <t>Électricité</t>
  </si>
  <si>
    <t>Eau</t>
  </si>
  <si>
    <t>Gaz</t>
  </si>
  <si>
    <t>Loisirs</t>
  </si>
  <si>
    <t>Frais d’inscription</t>
  </si>
  <si>
    <t>Épargne</t>
  </si>
  <si>
    <t>Autres</t>
  </si>
  <si>
    <t>JANV.</t>
  </si>
  <si>
    <t>FÉVR.</t>
  </si>
  <si>
    <t>Budget
familial</t>
  </si>
  <si>
    <t>MARS</t>
  </si>
  <si>
    <t>AVR.</t>
  </si>
  <si>
    <t>MAI</t>
  </si>
  <si>
    <t>JUIN</t>
  </si>
  <si>
    <t>JUIL.</t>
  </si>
  <si>
    <t>AOÛT</t>
  </si>
  <si>
    <t>SEPT.</t>
  </si>
  <si>
    <t>OCT.</t>
  </si>
  <si>
    <t>NOV.</t>
  </si>
  <si>
    <t>DÉC.</t>
  </si>
  <si>
    <t>CUMUL À CE JOUR</t>
  </si>
  <si>
    <t>MOY. MENSUELLE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</si>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</sst>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€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0" fontId="8" fillId="4" borderId="0" xfId="3" applyNumberFormat="1" applyFon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</cellXfs>
  <cellStyles count="8">
    <cellStyle name="20 % - Accent1" xfId="2" builtinId="30"/>
    <cellStyle name="Normal" xfId="0" builtinId="0" customBuiltin="1"/>
    <cellStyle name="Titre" xfId="3" builtinId="15" customBuiltin="1"/>
    <cellStyle name="Titre 1" xfId="1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7" builtinId="25" customBuiltin="1"/>
  </cellStyles>
  <dxfs count="83">
    <dxf>
      <numFmt numFmtId="165" formatCode="#,##0.00\ &quot;€&quot;"/>
      <alignment horizontal="right" vertical="center" textRotation="0" wrapText="0" indent="3" justifyLastLine="0" shrinkToFit="0" readingOrder="0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Budget familial" defaultPivotStyle="PivotStyleMedium4">
    <tableStyle name="Budget familial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23261390887284E-3"/>
          <c:y val="8.1632653061224483E-2"/>
          <c:w val="0.97362110311750605"/>
          <c:h val="0.80045351473922899"/>
        </c:manualLayout>
      </c:layout>
      <c:lineChart>
        <c:grouping val="standard"/>
        <c:varyColors val="0"/>
        <c:ser>
          <c:idx val="0"/>
          <c:order val="0"/>
          <c:tx>
            <c:strRef>
              <c:f>'Budget familial'!$B$10</c:f>
              <c:strCache>
                <c:ptCount val="1"/>
                <c:pt idx="0">
                  <c:v>Liquidités disponibles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'Budget familial'!$C$7:$N$7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AVR.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'Budget familial'!$C$10:$N$10</c:f>
              <c:numCache>
                <c:formatCode>#\ ##0.00\ "€"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77296"/>
        <c:axId val="1114475664"/>
      </c:lineChart>
      <c:catAx>
        <c:axId val="1114477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4475664"/>
        <c:crosses val="autoZero"/>
        <c:auto val="1"/>
        <c:lblAlgn val="ctr"/>
        <c:lblOffset val="100"/>
        <c:noMultiLvlLbl val="0"/>
      </c:catAx>
      <c:valAx>
        <c:axId val="1114475664"/>
        <c:scaling>
          <c:orientation val="minMax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111447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Image 3" descr="Mug à café, calculatrice, ordinateur portable et personne écrivant sur une feuille. L’image a été rognée pour montrer la main de la personne et la partie inférieure du mug et de l’ordinateur portable. " title="Image d’en-tête du modèl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71450"/>
          <a:ext cx="9382125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phique 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Revenus" displayName="tblRevenus" ref="B12:P15" headerRowDxfId="79" totalsRowDxfId="78">
  <tableColumns count="15">
    <tableColumn id="1" name="Type de revenu" totalsRowLabel="TOTAL INCOME" totalsRowDxfId="77"/>
    <tableColumn id="2" name="JANV." totalsRowFunction="sum" dataDxfId="76" totalsRowDxfId="75"/>
    <tableColumn id="3" name="FÉVR." totalsRowFunction="sum" dataDxfId="74" totalsRowDxfId="73"/>
    <tableColumn id="4" name="MARS" totalsRowFunction="sum" dataDxfId="72" totalsRowDxfId="71"/>
    <tableColumn id="5" name="AVR." totalsRowFunction="sum" dataDxfId="70" totalsRowDxfId="69"/>
    <tableColumn id="6" name="MAI" totalsRowFunction="sum" dataDxfId="68" totalsRowDxfId="67"/>
    <tableColumn id="7" name="JUIN" totalsRowFunction="sum" dataDxfId="66" totalsRowDxfId="65"/>
    <tableColumn id="8" name="JUIL." totalsRowFunction="sum" dataDxfId="64" totalsRowDxfId="63"/>
    <tableColumn id="9" name="AOÛT" totalsRowFunction="sum" dataDxfId="62" totalsRowDxfId="61"/>
    <tableColumn id="10" name="SEPT." totalsRowFunction="sum" dataDxfId="60" totalsRowDxfId="59"/>
    <tableColumn id="11" name="OCT." totalsRowFunction="sum" dataDxfId="58" totalsRowDxfId="57"/>
    <tableColumn id="12" name="NOV." totalsRowFunction="sum" dataDxfId="56" totalsRowDxfId="55"/>
    <tableColumn id="13" name="DÉC." totalsRowFunction="sum" dataDxfId="54" totalsRowDxfId="53"/>
    <tableColumn id="14" name="CUMUL À CE JOUR" totalsRowFunction="sum" dataDxfId="52" totalsRowDxfId="51">
      <calculatedColumnFormula>SUM(tblRevenus[[#This Row],[JANV.]:[DÉC.]])</calculatedColumnFormula>
    </tableColumn>
    <tableColumn id="15" name="MOY. MENSUELLE" dataDxfId="50" totalsRowDxfId="49">
      <calculatedColumnFormula>IFERROR(AVERAGE(tblRevenus[[#This Row],[JANV.]:[DÉC.]]),"")</calculatedColumnFormula>
    </tableColumn>
  </tableColumns>
  <tableStyleInfo name="Budget familial" showFirstColumn="1" showLastColumn="0" showRowStripes="1" showColumnStripes="0"/>
  <extLst>
    <ext xmlns:x14="http://schemas.microsoft.com/office/spreadsheetml/2009/9/main" uri="{504A1905-F514-4f6f-8877-14C23A59335A}">
      <x14:table altText="Revenu mensuel" altTextSummary="Synthèse des revenus par type pour chaque mois."/>
    </ext>
  </extLst>
</table>
</file>

<file path=xl/tables/table2.xml><?xml version="1.0" encoding="utf-8"?>
<table xmlns="http://schemas.openxmlformats.org/spreadsheetml/2006/main" id="2" name="tblDépenses" displayName="tblDépenses" ref="B17:P35" headerRowDxfId="48" totalsRowDxfId="47">
  <tableColumns count="15">
    <tableColumn id="1" name="Dépenses" totalsRowLabel="TOTAL EXPENSES" dataDxfId="46" totalsRowDxfId="45"/>
    <tableColumn id="2" name="JANV." totalsRowFunction="sum" dataDxfId="13" totalsRowDxfId="44"/>
    <tableColumn id="3" name="FÉVR." totalsRowFunction="sum" dataDxfId="12" totalsRowDxfId="43"/>
    <tableColumn id="4" name="MARS" totalsRowFunction="sum" dataDxfId="11" totalsRowDxfId="42"/>
    <tableColumn id="5" name="AVR." totalsRowFunction="sum" dataDxfId="10" totalsRowDxfId="41"/>
    <tableColumn id="6" name="MAI" totalsRowFunction="sum" dataDxfId="9" totalsRowDxfId="40"/>
    <tableColumn id="7" name="JUIN" totalsRowFunction="sum" dataDxfId="8" totalsRowDxfId="39"/>
    <tableColumn id="8" name="JUIL." totalsRowFunction="sum" dataDxfId="7" totalsRowDxfId="38"/>
    <tableColumn id="9" name="AOÛT" totalsRowFunction="sum" dataDxfId="6" totalsRowDxfId="37"/>
    <tableColumn id="10" name="SEPT." totalsRowFunction="sum" dataDxfId="5" totalsRowDxfId="36"/>
    <tableColumn id="11" name="OCT." totalsRowFunction="sum" dataDxfId="4" totalsRowDxfId="35"/>
    <tableColumn id="12" name="NOV." totalsRowFunction="sum" dataDxfId="3" totalsRowDxfId="34"/>
    <tableColumn id="13" name="DÉC." totalsRowFunction="sum" dataDxfId="2" totalsRowDxfId="33"/>
    <tableColumn id="14" name="CUMUL À CE JOUR" totalsRowFunction="sum" dataDxfId="1" totalsRowDxfId="32">
      <calculatedColumnFormula>SUM(tblDépenses[[#This Row],[JANV.]:[DÉC.]])</calculatedColumnFormula>
    </tableColumn>
    <tableColumn id="15" name="MOY. MENSUELLE" totalsRowFunction="sum" dataDxfId="0" totalsRowDxfId="31">
      <calculatedColumnFormula>IFERROR(AVERAGE(tblDépenses[[#This Row],[JANV.]:[DÉC.]]),"")</calculatedColumnFormula>
    </tableColumn>
  </tableColumns>
  <tableStyleInfo name="Budget familial" showFirstColumn="1" showLastColumn="0" showRowStripes="1" showColumnStripes="0"/>
  <extLst>
    <ext xmlns:x14="http://schemas.microsoft.com/office/spreadsheetml/2009/9/main" uri="{504A1905-F514-4f6f-8877-14C23A59335A}">
      <x14:table altText="Dépenses mensuelles" altTextSummary="Synthèse des dépenses pour chaque mois."/>
    </ext>
  </extLst>
</table>
</file>

<file path=xl/tables/table3.xml><?xml version="1.0" encoding="utf-8"?>
<table xmlns="http://schemas.openxmlformats.org/spreadsheetml/2006/main" id="3" name="Tableau3" displayName="Tableau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ynthèse" dataDxfId="28"/>
    <tableColumn id="2" name="JANV." dataDxfId="27"/>
    <tableColumn id="3" name="FÉVR." dataDxfId="26"/>
    <tableColumn id="4" name="MARS" dataDxfId="25"/>
    <tableColumn id="5" name="AVR." dataDxfId="24"/>
    <tableColumn id="6" name="MAI" dataDxfId="23"/>
    <tableColumn id="7" name="JUIN" dataDxfId="22"/>
    <tableColumn id="8" name="JUIL." dataDxfId="21"/>
    <tableColumn id="9" name="AOÛT" dataDxfId="20"/>
    <tableColumn id="10" name="SEPT." dataDxfId="19"/>
    <tableColumn id="11" name="OCT." dataDxfId="18"/>
    <tableColumn id="12" name="NOV." dataDxfId="17"/>
    <tableColumn id="13" name="DÉC." dataDxfId="16">
      <calculatedColumnFormula>IF(COUNT(tblRevenus[DÉC.])=0,"",SUM(tblRevenus[DÉC.]))</calculatedColumnFormula>
    </tableColumn>
    <tableColumn id="14" name="CUMUL À CE JOUR" dataDxfId="15">
      <calculatedColumnFormula>SUM(C8:N8)</calculatedColumnFormula>
    </tableColumn>
    <tableColumn id="15" name="MOY. MENSUELLE" dataDxfId="14">
      <calculatedColumnFormula>IFERROR(AVERAGE(C8:N8),"")</calculatedColumnFormula>
    </tableColumn>
  </tableColumns>
  <tableStyleInfo name="Budget famili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baseColWidth="10" defaultColWidth="9.140625" defaultRowHeight="21" customHeight="1" x14ac:dyDescent="0.25"/>
  <cols>
    <col min="1" max="1" width="2.5703125" style="2" customWidth="1"/>
    <col min="2" max="2" width="23.5703125" style="9" bestFit="1" customWidth="1"/>
    <col min="3" max="4" width="15.85546875" style="42" customWidth="1"/>
    <col min="5" max="6" width="13.140625" style="42" customWidth="1"/>
    <col min="7" max="14" width="12.5703125" style="42" customWidth="1"/>
    <col min="15" max="15" width="19.5703125" style="42" customWidth="1"/>
    <col min="16" max="16" width="25.140625" style="43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0" t="s">
        <v>0</v>
      </c>
      <c r="C2" s="40"/>
      <c r="D2" s="40"/>
      <c r="E2" s="41" t="s">
        <v>30</v>
      </c>
      <c r="F2" s="41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7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9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IF(COUNT(tblRevenus[JANV.])=0,"",SUM(tblRevenus[JANV.]))</f>
        <v>4775</v>
      </c>
      <c r="D8" s="35">
        <f>IF(COUNT(tblRevenus[FÉVR.])=0,"",SUM(tblRevenus[FÉVR.]))</f>
        <v>5213</v>
      </c>
      <c r="E8" s="35">
        <f>IF(COUNT(tblRevenus[MARS])=0,"",SUM(tblRevenus[MARS]))</f>
        <v>4821</v>
      </c>
      <c r="F8" s="35">
        <f>IF(COUNT(tblRevenus[AVR.])=0,"",SUM(tblRevenus[AVR.]))</f>
        <v>5088</v>
      </c>
      <c r="G8" s="35">
        <f>IF(COUNT(tblRevenus[MAI])=0,"",SUM(tblRevenus[MAI]))</f>
        <v>4963</v>
      </c>
      <c r="H8" s="35">
        <f>IF(COUNT(tblRevenus[JUIN])=0,"",SUM(tblRevenus[JUIN]))</f>
        <v>5094</v>
      </c>
      <c r="I8" s="35">
        <f>IF(COUNT(tblRevenus[JUIL.])=0,"",SUM(tblRevenus[JUIL.]))</f>
        <v>4957</v>
      </c>
      <c r="J8" s="35">
        <f>IF(COUNT(tblRevenus[AOÛT])=0,"",SUM(tblRevenus[AOÛT]))</f>
        <v>5008</v>
      </c>
      <c r="K8" s="35" t="str">
        <f>IF(COUNT(tblRevenus[SEPT.])=0,"",SUM(tblRevenus[SEPT.]))</f>
        <v/>
      </c>
      <c r="L8" s="35" t="str">
        <f>IF(COUNT(tblRevenus[OCT.])=0,"",SUM(tblRevenus[OCT.]))</f>
        <v/>
      </c>
      <c r="M8" s="35" t="str">
        <f>IF(COUNT(tblRevenus[NOV.])=0,"",SUM(tblRevenus[NOV.]))</f>
        <v/>
      </c>
      <c r="N8" s="35" t="str">
        <f>IF(COUNT(tblRevenus[DÉC.])=0,"",SUM(tblRevenus[DÉC.]))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IF(COUNT(tblDépenses[JANV.])=0,"",SUM(tblDépenses[JANV.]))</f>
        <v>3955</v>
      </c>
      <c r="D9" s="35">
        <f>IF(COUNT(tblDépenses[FÉVR.])=0,"",SUM(tblDépenses[FÉVR.]))</f>
        <v>4036</v>
      </c>
      <c r="E9" s="35">
        <f>IF(COUNT(tblDépenses[MARS])=0,"",SUM(tblDépenses[MARS]))</f>
        <v>4047</v>
      </c>
      <c r="F9" s="35">
        <f>IF(COUNT(tblDépenses[AVR.])=0,"",SUM(tblDépenses[AVR.]))</f>
        <v>4053</v>
      </c>
      <c r="G9" s="35">
        <f>IF(COUNT(tblDépenses[MAI])=0,"",SUM(tblDépenses[MAI]))</f>
        <v>3982</v>
      </c>
      <c r="H9" s="35">
        <f>IF(COUNT(tblDépenses[JUIN])=0,"",SUM(tblDépenses[JUIN]))</f>
        <v>4060</v>
      </c>
      <c r="I9" s="35">
        <f>IF(COUNT(tblDépenses[JUIL.])=0,"",SUM(tblDépenses[JUIL.]))</f>
        <v>4282</v>
      </c>
      <c r="J9" s="35">
        <f>IF(COUNT(tblDépenses[AOÛT])=0,"",SUM(tblDépenses[AOÛT]))</f>
        <v>4227</v>
      </c>
      <c r="K9" s="35" t="str">
        <f>IF(COUNT(tblDépenses[SEPT.])=0,"",SUM(tblDépenses[SEPT.]))</f>
        <v/>
      </c>
      <c r="L9" s="35" t="str">
        <f>IF(COUNT(tblDépenses[OCT.])=0,"",SUM(tblDépenses[OCT.]))</f>
        <v/>
      </c>
      <c r="M9" s="35" t="str">
        <f>IF(COUNT(tblDépenses[NOV.])=0,"",SUM(tblDépenses[NOV.]))</f>
        <v/>
      </c>
      <c r="N9" s="35" t="str">
        <f>IF(COUNT(tblRevenus[DÉC.])=0,"",SUM(tblRevenus[DÉC.]))</f>
        <v/>
      </c>
      <c r="O9" s="35">
        <f t="shared" ref="O9:O10" si="0">SUM(C9:N9)</f>
        <v>32642</v>
      </c>
      <c r="P9" s="36">
        <f t="shared" ref="P9:P10" si="1">IFERROR(AVERAGE(C9:N9),"")</f>
        <v>4080.25</v>
      </c>
    </row>
    <row r="10" spans="1:17" ht="21" customHeight="1" x14ac:dyDescent="0.3">
      <c r="A10" s="1"/>
      <c r="B10" s="34" t="s">
        <v>5</v>
      </c>
      <c r="C10" s="35">
        <f>IFERROR(IF(COUNT(tblRevenus[JANV.])=0,"",C8-C9),"")</f>
        <v>820</v>
      </c>
      <c r="D10" s="35">
        <f>IFERROR(IF(COUNT(tblRevenus[FÉVR.])=0,"",D8-D9),"")</f>
        <v>1177</v>
      </c>
      <c r="E10" s="35">
        <f>IFERROR(IF(COUNT(tblRevenus[MARS])=0,"",E8-E9),"")</f>
        <v>774</v>
      </c>
      <c r="F10" s="35">
        <f>IFERROR(IF(COUNT(tblRevenus[AVR.])=0,"",F8-F9),"")</f>
        <v>1035</v>
      </c>
      <c r="G10" s="35">
        <f>IFERROR(IF(COUNT(tblRevenus[MAI])=0,"",G8-G9),"")</f>
        <v>981</v>
      </c>
      <c r="H10" s="35">
        <f>IFERROR(IF(COUNT(tblRevenus[JUIN])=0,"",H8-H9),"")</f>
        <v>1034</v>
      </c>
      <c r="I10" s="35">
        <f>IFERROR(IF(COUNT(tblRevenus[JUIL.])=0,"",I8-I9),"")</f>
        <v>675</v>
      </c>
      <c r="J10" s="35">
        <f>IFERROR(IF(COUNT(tblRevenus[AOÛT])=0,"",J8-J9),"")</f>
        <v>781</v>
      </c>
      <c r="K10" s="35" t="str">
        <f>IFERROR(IF(COUNT(tblRevenus[SEPT.])=0,"",K8-K9),"")</f>
        <v/>
      </c>
      <c r="L10" s="35" t="str">
        <f>IFERROR(IF(COUNT(tblRevenus[OCT.])=0,"",L8-L9),"")</f>
        <v/>
      </c>
      <c r="M10" s="35" t="str">
        <f>IFERROR(IF(COUNT(tblRevenus[NOV.])=0,"",M8-M9),"")</f>
        <v/>
      </c>
      <c r="N10" s="35" t="str">
        <f>IF(COUNT(tblRevenus[DÉC.])=0,"",SUM(tblRevenus[DÉC.]))</f>
        <v/>
      </c>
      <c r="O10" s="35">
        <f t="shared" si="0"/>
        <v>7277</v>
      </c>
      <c r="P10" s="36">
        <f t="shared" si="1"/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SUM(tblRevenus[[#This Row],[JANV.]:[DÉC.]])</f>
        <v>33450</v>
      </c>
      <c r="P13" s="38">
        <f>IFERROR(AVERAGE(tblRevenus[[#This Row],[JANV.]:[DÉC.]]),"")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SUM(tblRevenus[[#This Row],[JANV.]:[DÉC.]])</f>
        <v>2115</v>
      </c>
      <c r="P14" s="38">
        <f>IFERROR(AVERAGE(tblRevenus[[#This Row],[JANV.]:[DÉC.]]),"")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SUM(tblRevenus[[#This Row],[JANV.]:[DÉC.]])</f>
        <v>4354</v>
      </c>
      <c r="P15" s="38">
        <f>IFERROR(AVERAGE(tblRevenus[[#This Row],[JANV.]:[DÉC.]]),"")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SUM(tblDépenses[[#This Row],[JANV.]:[DÉC.]])</f>
        <v>12000</v>
      </c>
      <c r="P18" s="38">
        <f>IFERROR(AVERAGE(tblDépenses[[#This Row],[JANV.]:[DÉC.]]),"")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SUM(tblDépenses[[#This Row],[JANV.]:[DÉC.]])</f>
        <v>2413</v>
      </c>
      <c r="P19" s="38">
        <f>IFERROR(AVERAGE(tblDépenses[[#This Row],[JANV.]:[DÉC.]]),"")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SUM(tblDépenses[[#This Row],[JANV.]:[DÉC.]])</f>
        <v>2760</v>
      </c>
      <c r="P20" s="38">
        <f>IFERROR(AVERAGE(tblDépenses[[#This Row],[JANV.]:[DÉC.]]),"")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SUM(tblDépenses[[#This Row],[JANV.]:[DÉC.]])</f>
        <v>2280</v>
      </c>
      <c r="P21" s="38">
        <f>IFERROR(AVERAGE(tblDépenses[[#This Row],[JANV.]:[DÉC.]]),"")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SUM(tblDépenses[[#This Row],[JANV.]:[DÉC.]])</f>
        <v>360</v>
      </c>
      <c r="P22" s="38">
        <f>IFERROR(AVERAGE(tblDépenses[[#This Row],[JANV.]:[DÉC.]]),"")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SUM(tblDépenses[[#This Row],[JANV.]:[DÉC.]])</f>
        <v>400</v>
      </c>
      <c r="P23" s="38">
        <f>IFERROR(AVERAGE(tblDépenses[[#This Row],[JANV.]:[DÉC.]]),"")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SUM(tblDépenses[[#This Row],[JANV.]:[DÉC.]])</f>
        <v>960</v>
      </c>
      <c r="P24" s="38">
        <f>IFERROR(AVERAGE(tblDépenses[[#This Row],[JANV.]:[DÉC.]]),"")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SUM(tblDépenses[[#This Row],[JANV.]:[DÉC.]])</f>
        <v>400</v>
      </c>
      <c r="P25" s="38">
        <f>IFERROR(AVERAGE(tblDépenses[[#This Row],[JANV.]:[DÉC.]]),"")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SUM(tblDépenses[[#This Row],[JANV.]:[DÉC.]])</f>
        <v>610</v>
      </c>
      <c r="P26" s="38">
        <f>IFERROR(AVERAGE(tblDépenses[[#This Row],[JANV.]:[DÉC.]]),"")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SUM(tblDépenses[[#This Row],[JANV.]:[DÉC.]])</f>
        <v>496</v>
      </c>
      <c r="P27" s="38">
        <f>IFERROR(AVERAGE(tblDépenses[[#This Row],[JANV.]:[DÉC.]]),"")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SUM(tblDépenses[[#This Row],[JANV.]:[DÉC.]])</f>
        <v>360</v>
      </c>
      <c r="P28" s="38">
        <f>IFERROR(AVERAGE(tblDépenses[[#This Row],[JANV.]:[DÉC.]]),"")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SUM(tblDépenses[[#This Row],[JANV.]:[DÉC.]])</f>
        <v>1683</v>
      </c>
      <c r="P29" s="38">
        <f>IFERROR(AVERAGE(tblDépenses[[#This Row],[JANV.]:[DÉC.]]),"")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SUM(tblDépenses[[#This Row],[JANV.]:[DÉC.]])</f>
        <v>311</v>
      </c>
      <c r="P30" s="38">
        <f>IFERROR(AVERAGE(tblDépenses[[#This Row],[JANV.]:[DÉC.]]),"")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SUM(tblDépenses[[#This Row],[JANV.]:[DÉC.]])</f>
        <v>362</v>
      </c>
      <c r="P31" s="38">
        <f>IFERROR(AVERAGE(tblDépenses[[#This Row],[JANV.]:[DÉC.]]),"")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SUM(tblDépenses[[#This Row],[JANV.]:[DÉC.]])</f>
        <v>747</v>
      </c>
      <c r="P32" s="38">
        <f>IFERROR(AVERAGE(tblDépenses[[#This Row],[JANV.]:[DÉC.]]),"")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SUM(tblDépenses[[#This Row],[JANV.]:[DÉC.]])</f>
        <v>4400</v>
      </c>
      <c r="P33" s="38">
        <f>IFERROR(AVERAGE(tblDépenses[[#This Row],[JANV.]:[DÉC.]]),"")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SUM(tblDépenses[[#This Row],[JANV.]:[DÉC.]])</f>
        <v>1900</v>
      </c>
      <c r="P34" s="38">
        <f>IFERROR(AVERAGE(tblDépenses[[#This Row],[JANV.]:[DÉC.]]),"")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SUM(tblDépenses[[#This Row],[JANV.]:[DÉC.]])</f>
        <v>200</v>
      </c>
      <c r="P35" s="38">
        <f>IFERROR(AVERAGE(tblDépenses[[#This Row],[JANV.]:[DÉC.]]),"")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familial</vt:lpstr>
      <vt:lpstr>'Budget familial'!Impression_des_titres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2014-02-21T13:50:47Z</dcterms:modified>
</cp:coreProperties>
</file>