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jpg" ContentType="image/jpeg"/>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41.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3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tables/table24.xml" ContentType="application/vnd.openxmlformats-officedocument.spreadsheetml.table+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Override PartName="/xl/tables/table55.xml" ContentType="application/vnd.openxmlformats-officedocument.spreadsheetml.tabl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26"/>
  <workbookPr filterPrivacy="1" codeName="ThisWorkbook"/>
  <xr:revisionPtr revIDLastSave="0" documentId="13_ncr:1_{F3FCF21A-F169-4943-AF5C-EA1925F13F5D}" xr6:coauthVersionLast="47" xr6:coauthVersionMax="47" xr10:uidLastSave="{00000000-0000-0000-0000-000000000000}"/>
  <bookViews>
    <workbookView xWindow="-120" yWindow="-120" windowWidth="28860" windowHeight="15930" xr2:uid="{00000000-000D-0000-FFFF-FFFF00000000}"/>
  </bookViews>
  <sheets>
    <sheet name="Synthèse du budget mensuel" sheetId="1" r:id="rId1"/>
    <sheet name="Revenu" sheetId="3" r:id="rId2"/>
    <sheet name="Charges de personnel" sheetId="4" r:id="rId3"/>
    <sheet name="Charges d’exploitation" sheetId="5" r:id="rId4"/>
  </sheets>
  <definedNames>
    <definedName name="_xlnm._FilterDatabase" localSheetId="3" hidden="1">'Charges d’exploitation'!#REF!</definedName>
    <definedName name="_xlnm._FilterDatabase" localSheetId="2" hidden="1">'Charges de personnel'!#REF!</definedName>
    <definedName name="_xlnm._FilterDatabase" localSheetId="1" hidden="1">'Revenu'!#REF!</definedName>
    <definedName name="_xlnm._FilterDatabase" localSheetId="0" hidden="1">'Revenu'!#REF!</definedName>
    <definedName name="_xlnm.Print_Titles" localSheetId="3">'Charges d’exploitation'!$4:$4</definedName>
    <definedName name="_xlnm.Print_Titles" localSheetId="2">'Charges de personnel'!$4:$4</definedName>
    <definedName name="_xlnm.Print_Titles" localSheetId="1">'Revenu'!$4:$4</definedName>
    <definedName name="NOM_SOCIÉTÉ">'Synthèse du budget mensuel'!$B$1</definedName>
    <definedName name="Titre_BUDGET">'Synthèse du budget mensuel'!$B$2</definedName>
    <definedName name="Titre1">_5PrincipalesDépenses[[#Headers],[DÉPENSES RÉELLES]]</definedName>
    <definedName name="Titre2">Revenu[[#Headers],[REVENU]]</definedName>
    <definedName name="Titre3">ChargesPersonnel[[#Headers],[CHARGES DE PERSONNEL]]</definedName>
    <definedName name="Titre4">ChargesExploitation[[#Headers],[CHARGES D’EXPLOITATION]]</definedName>
    <definedName name="TitreColonne1">'Synthèse du budget mensuel'!$B$4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4" l="1"/>
  <c r="D8" i="4"/>
  <c r="F5" i="4"/>
  <c r="F6" i="4"/>
  <c r="F7" i="4"/>
  <c r="D6" i="1"/>
  <c r="C6" i="1"/>
  <c r="E5" i="5"/>
  <c r="E6" i="5"/>
  <c r="E7" i="5" l="1"/>
  <c r="E8" i="5" l="1"/>
  <c r="E9" i="5" l="1"/>
  <c r="E10" i="5" l="1"/>
  <c r="E11" i="5" l="1"/>
  <c r="E12" i="5" l="1"/>
  <c r="E13" i="5" l="1"/>
  <c r="E14" i="5" l="1"/>
  <c r="E15" i="5" l="1"/>
  <c r="E16" i="5" l="1"/>
  <c r="E17" i="5" l="1"/>
  <c r="E18" i="5" l="1"/>
  <c r="E19" i="5" l="1"/>
  <c r="E20" i="5" l="1"/>
  <c r="E21" i="5" l="1"/>
  <c r="E22" i="5" l="1"/>
  <c r="E23" i="5" l="1"/>
  <c r="E24" i="5" l="1"/>
  <c r="C12" i="1" s="1"/>
  <c r="D25" i="5"/>
  <c r="D7" i="1" s="1"/>
  <c r="C25" i="5"/>
  <c r="C7" i="1" s="1"/>
  <c r="E7" i="1" s="1"/>
  <c r="D8" i="3"/>
  <c r="D5" i="1" s="1"/>
  <c r="C8" i="3"/>
  <c r="C5" i="1" s="1"/>
  <c r="F5" i="3"/>
  <c r="F6" i="3"/>
  <c r="F7" i="3" l="1"/>
  <c r="F8" i="3" s="1"/>
  <c r="F24" i="5"/>
  <c r="F23" i="5"/>
  <c r="F22" i="5"/>
  <c r="F21" i="5"/>
  <c r="F20" i="5"/>
  <c r="F19" i="5"/>
  <c r="F18" i="5"/>
  <c r="F17" i="5"/>
  <c r="F16" i="5"/>
  <c r="F15" i="5"/>
  <c r="F14" i="5"/>
  <c r="F13" i="5"/>
  <c r="F12" i="5"/>
  <c r="F11" i="5"/>
  <c r="F10" i="5"/>
  <c r="F9" i="5"/>
  <c r="F8" i="5"/>
  <c r="F7" i="5"/>
  <c r="F6" i="5"/>
  <c r="F5" i="5" l="1"/>
  <c r="F25" i="5" s="1"/>
  <c r="E7" i="4"/>
  <c r="E6" i="4"/>
  <c r="E5" i="4"/>
  <c r="E7" i="3"/>
  <c r="E6" i="3"/>
  <c r="E5" i="3"/>
  <c r="C14" i="1" l="1"/>
  <c r="E6" i="1"/>
  <c r="F8" i="4"/>
  <c r="C16" i="1"/>
  <c r="E5" i="1"/>
  <c r="E8" i="1" s="1"/>
  <c r="D8" i="1"/>
  <c r="C8" i="1"/>
  <c r="C13" i="1"/>
  <c r="C15" i="1"/>
</calcChain>
</file>

<file path=xl/sharedStrings.xml><?xml version="1.0" encoding="utf-8"?>
<sst xmlns="http://schemas.openxmlformats.org/spreadsheetml/2006/main" count="80" uniqueCount="55">
  <si>
    <t xml:space="preserve">     NOM DE LA SOCIÉTÉ</t>
  </si>
  <si>
    <t xml:space="preserve">  BUDGET MENSUEL</t>
  </si>
  <si>
    <t>TOTAUX BUDGÉTAIRES</t>
  </si>
  <si>
    <t>Revenus</t>
  </si>
  <si>
    <t>Solde (revenus moins dépenses)</t>
  </si>
  <si>
    <t>QUELS SONT MES 5 PRINCIPAUX POSTES DE DÉPENSES DE FONCTIONNEMENT ?</t>
  </si>
  <si>
    <t>DÉPENSES RÉELLES</t>
  </si>
  <si>
    <t>Total</t>
  </si>
  <si>
    <t>ESTIMÉ</t>
  </si>
  <si>
    <t>MONTANT</t>
  </si>
  <si>
    <t>RÉEL</t>
  </si>
  <si>
    <t>% DES DÉPENSES</t>
  </si>
  <si>
    <t>DATE</t>
  </si>
  <si>
    <t>DIFFÉRENCE</t>
  </si>
  <si>
    <t>15 % DE RÉDUCTION</t>
  </si>
  <si>
    <t>Ventes nettes</t>
  </si>
  <si>
    <t>Revenu d’intérêts</t>
  </si>
  <si>
    <t>Ventes de biens (profit/perte)</t>
  </si>
  <si>
    <t>Revenu total</t>
  </si>
  <si>
    <t>5 MONTANTS PRINCIPAUX</t>
  </si>
  <si>
    <t>CHARGES DE PERSONNEL</t>
  </si>
  <si>
    <t>Salaires</t>
  </si>
  <si>
    <t>Avantages d’employé</t>
  </si>
  <si>
    <t>Commission</t>
  </si>
  <si>
    <t>Total des charges de personnel</t>
  </si>
  <si>
    <t xml:space="preserve"> </t>
  </si>
  <si>
    <t>CHARGES D’EXPLOITATION</t>
  </si>
  <si>
    <t>Publicité</t>
  </si>
  <si>
    <t>Créance irrécouvrables</t>
  </si>
  <si>
    <t>Escomptes de règlement</t>
  </si>
  <si>
    <t>Frais de livraison</t>
  </si>
  <si>
    <t>Amortissement</t>
  </si>
  <si>
    <t>Cotisations et abonnements</t>
  </si>
  <si>
    <t>Assurance</t>
  </si>
  <si>
    <t>Intérêts</t>
  </si>
  <si>
    <t>Frais juridiques et d’audit</t>
  </si>
  <si>
    <t>Entretien et réparations</t>
  </si>
  <si>
    <t>Fournitures de bureau</t>
  </si>
  <si>
    <t>Affranchissement</t>
  </si>
  <si>
    <t>Location ou prêt immobilier</t>
  </si>
  <si>
    <t>Dépenses commerciales</t>
  </si>
  <si>
    <t>Transport et entreposage</t>
  </si>
  <si>
    <t>Fournitures</t>
  </si>
  <si>
    <t>Taxes</t>
  </si>
  <si>
    <t>Téléphone</t>
  </si>
  <si>
    <t>Eau, électricité et gaz</t>
  </si>
  <si>
    <t>Autres</t>
  </si>
  <si>
    <t>Total des charges d’exploitation</t>
  </si>
  <si>
    <t>Maintenance and repairs</t>
  </si>
  <si>
    <t>Supplies</t>
  </si>
  <si>
    <t>Rent or mortgage</t>
  </si>
  <si>
    <t>Advertising</t>
  </si>
  <si>
    <t>REVENU</t>
  </si>
  <si>
    <t>Charges Exploitation</t>
  </si>
  <si>
    <t>Charges 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</si>
</sst>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mmmm\ yyyy"/>
    <numFmt numFmtId="166" formatCode="0.0%"/>
    <numFmt numFmtId="167" formatCode="#,##0.00_ ;[Red]\-#,##0.00\ "/>
    <numFmt numFmtId="168" formatCode="yy\-mm\-dd;@"/>
  </numFmts>
  <fonts count="21" x14ac:knownFonts="1">
    <font>
      <sz val="11"/>
      <color theme="1" tint="0.24994659260841701"/>
      <name val="Gill Sans MT"/>
      <family val="2"/>
      <scheme val="minor"/>
    </font>
    <font>
      <sz val="11"/>
      <color theme="1"/>
      <name val="Gill Sans MT"/>
      <family val="2"/>
      <scheme val="minor"/>
    </font>
    <font>
      <sz val="11"/>
      <color theme="9" tint="-0.499984740745262"/>
      <name val="Gill Sans MT"/>
      <family val="2"/>
      <scheme val="minor"/>
    </font>
    <font>
      <sz val="11"/>
      <name val="Gill Sans MT"/>
      <family val="2"/>
      <scheme val="minor"/>
    </font>
    <font>
      <sz val="11"/>
      <color rgb="FF6C0000"/>
      <name val="Gill Sans MT"/>
      <family val="2"/>
      <scheme val="minor"/>
    </font>
    <font>
      <sz val="36"/>
      <color theme="3"/>
      <name val="Gill Sans MT"/>
      <family val="2"/>
      <scheme val="major"/>
    </font>
    <font>
      <sz val="11"/>
      <color theme="3"/>
      <name val="Gill Sans MT"/>
      <family val="2"/>
      <scheme val="major"/>
    </font>
    <font>
      <sz val="11"/>
      <color theme="1" tint="4.9989318521683403E-2"/>
      <name val="Gill Sans MT"/>
      <family val="2"/>
      <scheme val="major"/>
    </font>
    <font>
      <sz val="11"/>
      <color theme="2"/>
      <name val="Gill Sans MT"/>
      <family val="2"/>
      <scheme val="minor"/>
    </font>
    <font>
      <sz val="11"/>
      <color theme="0"/>
      <name val="Gill Sans MT"/>
      <family val="2"/>
      <scheme val="minor"/>
    </font>
    <font>
      <sz val="11"/>
      <color theme="0"/>
      <name val="Gill Sans MT"/>
      <family val="2"/>
      <scheme val="major"/>
    </font>
    <font>
      <sz val="15"/>
      <color theme="0"/>
      <name val="Gill Sans MT"/>
      <family val="2"/>
      <scheme val="major"/>
    </font>
    <font>
      <sz val="30"/>
      <color theme="0"/>
      <name val="Gill Sans MT"/>
      <family val="2"/>
      <scheme val="major"/>
    </font>
    <font>
      <sz val="15"/>
      <color rgb="FF44382C"/>
      <name val="Gill Sans MT"/>
      <family val="2"/>
      <scheme val="major"/>
    </font>
    <font>
      <sz val="11"/>
      <color rgb="FF44382C"/>
      <name val="Gill Sans MT"/>
      <family val="2"/>
      <scheme val="major"/>
    </font>
    <font>
      <sz val="30"/>
      <color rgb="FF44382C"/>
      <name val="Gill Sans MT"/>
      <family val="2"/>
      <scheme val="major"/>
    </font>
    <font>
      <sz val="11"/>
      <color rgb="FF44382C"/>
      <name val="Gill Sans MT"/>
      <family val="2"/>
      <scheme val="minor"/>
    </font>
    <font>
      <sz val="11"/>
      <color theme="1" tint="0.24994659260841701"/>
      <name val="Gill Sans MT"/>
      <family val="2"/>
      <scheme val="minor"/>
    </font>
    <font>
      <b/>
      <sz val="11"/>
      <name val="Gill Sans MT"/>
      <family val="2"/>
      <scheme val="minor"/>
    </font>
    <font>
      <b/>
      <sz val="11"/>
      <color theme="1" tint="0.24994659260841701"/>
      <name val="Gill Sans MT"/>
      <family val="2"/>
      <scheme val="minor"/>
    </font>
    <font>
      <sz val="12"/>
      <color theme="0"/>
      <name val="Gill Sans MT"/>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7" tint="0.39997558519241921"/>
        <bgColor indexed="65"/>
      </patternFill>
    </fill>
    <fill>
      <patternFill patternType="solid">
        <fgColor theme="8" tint="0.79998168889431442"/>
        <bgColor indexed="65"/>
      </patternFill>
    </fill>
    <fill>
      <patternFill patternType="solid">
        <fgColor theme="0"/>
        <bgColor indexed="64"/>
      </patternFill>
    </fill>
    <fill>
      <patternFill patternType="solid">
        <fgColor theme="7" tint="0.39994506668294322"/>
        <bgColor indexed="64"/>
      </patternFill>
    </fill>
    <fill>
      <patternFill patternType="solid">
        <fgColor rgb="FFEEEADE"/>
        <bgColor indexed="64"/>
      </patternFill>
    </fill>
    <fill>
      <patternFill patternType="solid">
        <fgColor rgb="FF5A5044"/>
        <bgColor indexed="64"/>
      </patternFill>
    </fill>
    <fill>
      <patternFill patternType="solid">
        <fgColor rgb="FFA7937B"/>
        <bgColor indexed="64"/>
      </patternFill>
    </fill>
    <fill>
      <patternFill patternType="solid">
        <fgColor rgb="FFFFFDF8"/>
        <bgColor indexed="64"/>
      </patternFill>
    </fill>
    <fill>
      <patternFill patternType="solid">
        <fgColor rgb="FFF2F2F2"/>
      </patternFill>
    </fill>
  </fills>
  <borders count="2">
    <border>
      <left/>
      <right/>
      <top/>
      <bottom/>
      <diagonal/>
    </border>
    <border>
      <left style="thin">
        <color rgb="FF3F3F3F"/>
      </left>
      <right style="thin">
        <color rgb="FF3F3F3F"/>
      </right>
      <top style="thin">
        <color rgb="FF3F3F3F"/>
      </top>
      <bottom style="thin">
        <color rgb="FF3F3F3F"/>
      </bottom>
      <diagonal/>
    </border>
  </borders>
  <cellStyleXfs count="15">
    <xf numFmtId="167" fontId="0" fillId="0" borderId="0">
      <alignment horizontal="center" vertical="center" wrapText="1"/>
    </xf>
    <xf numFmtId="0" fontId="5" fillId="0" borderId="0" applyNumberFormat="0" applyFill="0" applyBorder="0" applyAlignment="0" applyProtection="0"/>
    <xf numFmtId="0" fontId="6" fillId="0" borderId="0" applyNumberFormat="0" applyFill="0" applyBorder="0" applyAlignment="0" applyProtection="0"/>
    <xf numFmtId="0" fontId="2" fillId="3" borderId="0" applyNumberFormat="0" applyBorder="0" applyAlignment="0" applyProtection="0"/>
    <xf numFmtId="0" fontId="1" fillId="4" borderId="0" applyNumberFormat="0" applyBorder="0" applyAlignment="0" applyProtection="0"/>
    <xf numFmtId="0" fontId="20" fillId="0" borderId="0" applyNumberFormat="0" applyFill="0" applyAlignment="0" applyProtection="0"/>
    <xf numFmtId="0" fontId="7" fillId="6" borderId="0" applyBorder="0" applyProtection="0">
      <alignment horizontal="left" vertical="center" indent="1"/>
    </xf>
    <xf numFmtId="0" fontId="7" fillId="6" borderId="0" applyNumberFormat="0" applyBorder="0" applyProtection="0">
      <alignment horizontal="left" vertical="center"/>
    </xf>
    <xf numFmtId="0" fontId="1" fillId="0" borderId="0" applyNumberFormat="0" applyFill="0" applyAlignment="0" applyProtection="0"/>
    <xf numFmtId="0" fontId="4" fillId="0" borderId="0" applyNumberFormat="0" applyFill="0" applyBorder="0" applyAlignment="0" applyProtection="0"/>
    <xf numFmtId="40" fontId="1" fillId="0" borderId="0" applyFont="0" applyFill="0" applyBorder="0" applyProtection="0">
      <alignment horizontal="right"/>
    </xf>
    <xf numFmtId="166" fontId="1" fillId="0" borderId="0" applyFont="0" applyFill="0" applyBorder="0" applyProtection="0">
      <alignment horizontal="right"/>
    </xf>
    <xf numFmtId="165" fontId="6" fillId="5" borderId="0" applyFill="0" applyBorder="0">
      <alignment horizontal="right"/>
    </xf>
    <xf numFmtId="0" fontId="17" fillId="0" borderId="0" applyNumberFormat="0" applyProtection="0">
      <alignment horizontal="left" vertical="center" indent="1"/>
    </xf>
    <xf numFmtId="0" fontId="18" fillId="11" borderId="1" applyNumberFormat="0" applyFill="0" applyBorder="0" applyAlignment="0" applyProtection="0"/>
  </cellStyleXfs>
  <cellXfs count="44">
    <xf numFmtId="167" fontId="0" fillId="0" borderId="0" xfId="0">
      <alignment horizontal="center" vertical="center" wrapText="1"/>
    </xf>
    <xf numFmtId="167" fontId="0" fillId="5" borderId="0" xfId="0" applyFill="1">
      <alignment horizontal="center" vertical="center" wrapText="1"/>
    </xf>
    <xf numFmtId="167" fontId="0" fillId="0" borderId="0" xfId="0" applyAlignment="1">
      <alignment vertical="center"/>
    </xf>
    <xf numFmtId="167" fontId="0" fillId="2" borderId="0" xfId="0" applyFill="1">
      <alignment horizontal="center" vertical="center" wrapText="1"/>
    </xf>
    <xf numFmtId="167" fontId="0" fillId="5" borderId="0" xfId="0" applyFill="1" applyAlignment="1">
      <alignment vertical="center"/>
    </xf>
    <xf numFmtId="167" fontId="9" fillId="5" borderId="0" xfId="0" applyFont="1" applyFill="1">
      <alignment horizontal="center" vertical="center" wrapText="1"/>
    </xf>
    <xf numFmtId="167" fontId="9" fillId="5" borderId="0" xfId="0" applyFont="1" applyFill="1" applyAlignment="1">
      <alignment vertical="center"/>
    </xf>
    <xf numFmtId="167" fontId="0" fillId="7" borderId="0" xfId="0" applyFill="1">
      <alignment horizontal="center" vertical="center" wrapText="1"/>
    </xf>
    <xf numFmtId="167" fontId="0" fillId="8" borderId="0" xfId="0" applyFill="1">
      <alignment horizontal="center" vertical="center" wrapText="1"/>
    </xf>
    <xf numFmtId="167" fontId="3" fillId="7" borderId="0" xfId="0" applyFont="1" applyFill="1">
      <alignment horizontal="center" vertical="center" wrapText="1"/>
    </xf>
    <xf numFmtId="0" fontId="3" fillId="7" borderId="0" xfId="3" applyFont="1" applyFill="1" applyAlignment="1">
      <alignment vertical="center"/>
    </xf>
    <xf numFmtId="167" fontId="0" fillId="9" borderId="0" xfId="0" applyFill="1">
      <alignment horizontal="center" vertical="center" wrapText="1"/>
    </xf>
    <xf numFmtId="167" fontId="14" fillId="7" borderId="0" xfId="0" applyFont="1" applyFill="1" applyAlignment="1">
      <alignment horizontal="left" wrapText="1"/>
    </xf>
    <xf numFmtId="167" fontId="0" fillId="10" borderId="0" xfId="0" applyFill="1">
      <alignment horizontal="center" vertical="center" wrapText="1"/>
    </xf>
    <xf numFmtId="40" fontId="3" fillId="10" borderId="0" xfId="4" applyNumberFormat="1" applyFont="1" applyFill="1"/>
    <xf numFmtId="167" fontId="0" fillId="10" borderId="0" xfId="0" applyFill="1" applyAlignment="1">
      <alignment vertical="center"/>
    </xf>
    <xf numFmtId="40" fontId="3" fillId="10" borderId="0" xfId="8" applyNumberFormat="1" applyFont="1" applyFill="1"/>
    <xf numFmtId="167" fontId="3" fillId="10" borderId="0" xfId="0" applyFont="1" applyFill="1">
      <alignment horizontal="center" vertical="center" wrapText="1"/>
    </xf>
    <xf numFmtId="164" fontId="3" fillId="10" borderId="0" xfId="3" applyNumberFormat="1" applyFont="1" applyFill="1"/>
    <xf numFmtId="0" fontId="3" fillId="10" borderId="0" xfId="3" applyFont="1" applyFill="1"/>
    <xf numFmtId="167" fontId="9" fillId="0" borderId="0" xfId="0" applyFont="1">
      <alignment horizontal="center" vertical="center" wrapText="1"/>
    </xf>
    <xf numFmtId="167" fontId="8" fillId="0" borderId="0" xfId="0" applyFont="1">
      <alignment horizontal="center" vertical="center" wrapText="1"/>
    </xf>
    <xf numFmtId="0" fontId="5" fillId="0" borderId="0" xfId="1"/>
    <xf numFmtId="167" fontId="3" fillId="0" borderId="0" xfId="0" applyFont="1">
      <alignment horizontal="center" vertical="center" wrapText="1"/>
    </xf>
    <xf numFmtId="0" fontId="17" fillId="0" borderId="0" xfId="13">
      <alignment horizontal="left" vertical="center" indent="1"/>
    </xf>
    <xf numFmtId="167" fontId="19" fillId="0" borderId="0" xfId="0" applyFont="1">
      <alignment horizontal="center" vertical="center" wrapText="1"/>
    </xf>
    <xf numFmtId="166" fontId="0" fillId="0" borderId="0" xfId="11" applyFont="1" applyAlignment="1">
      <alignment horizontal="center"/>
    </xf>
    <xf numFmtId="166" fontId="19" fillId="0" borderId="0" xfId="11" applyFont="1" applyAlignment="1">
      <alignment horizontal="center"/>
    </xf>
    <xf numFmtId="0" fontId="0" fillId="0" borderId="0" xfId="0" applyNumberFormat="1">
      <alignment horizontal="center" vertical="center" wrapText="1"/>
    </xf>
    <xf numFmtId="167" fontId="12" fillId="8" borderId="0" xfId="0" applyFont="1" applyFill="1" applyAlignment="1">
      <alignment vertical="center" wrapText="1"/>
    </xf>
    <xf numFmtId="167" fontId="15" fillId="7" borderId="0" xfId="0" applyFont="1" applyFill="1" applyAlignment="1">
      <alignment vertical="center" wrapText="1"/>
    </xf>
    <xf numFmtId="167" fontId="20" fillId="0" borderId="0" xfId="5" applyNumberFormat="1" applyAlignment="1">
      <alignment horizontal="left" vertical="center" indent="1"/>
    </xf>
    <xf numFmtId="167" fontId="20" fillId="0" borderId="0" xfId="5" applyNumberFormat="1" applyAlignment="1">
      <alignment horizontal="center" vertical="center" wrapText="1"/>
    </xf>
    <xf numFmtId="167" fontId="17" fillId="0" borderId="0" xfId="13" applyNumberFormat="1">
      <alignment horizontal="left" vertical="center" indent="1"/>
    </xf>
    <xf numFmtId="168" fontId="16" fillId="7" borderId="0" xfId="0" applyNumberFormat="1" applyFont="1" applyFill="1">
      <alignment horizontal="center" vertical="center" wrapText="1"/>
    </xf>
    <xf numFmtId="168" fontId="10" fillId="8" borderId="0" xfId="0" applyNumberFormat="1" applyFont="1" applyFill="1" applyAlignment="1">
      <alignment horizontal="left" wrapText="1"/>
    </xf>
    <xf numFmtId="167" fontId="18" fillId="11" borderId="1" xfId="14" applyNumberFormat="1" applyAlignment="1">
      <alignment horizontal="center" vertical="center" wrapText="1"/>
    </xf>
    <xf numFmtId="167" fontId="19" fillId="0" borderId="0" xfId="13" applyNumberFormat="1" applyFont="1">
      <alignment horizontal="left" vertical="center" indent="1"/>
    </xf>
    <xf numFmtId="167" fontId="0" fillId="8" borderId="0" xfId="0" applyFill="1" applyAlignment="1">
      <alignment horizontal="center" wrapText="1"/>
    </xf>
    <xf numFmtId="0" fontId="13" fillId="0" borderId="0" xfId="6" applyFont="1" applyFill="1" applyAlignment="1">
      <alignment horizontal="center"/>
    </xf>
    <xf numFmtId="167" fontId="12" fillId="8" borderId="0" xfId="0" applyFont="1" applyFill="1" applyAlignment="1">
      <alignment vertical="center" wrapText="1"/>
    </xf>
    <xf numFmtId="167" fontId="11" fillId="8" borderId="0" xfId="0" applyFont="1" applyFill="1" applyAlignment="1">
      <alignment horizontal="left" wrapText="1"/>
    </xf>
    <xf numFmtId="167" fontId="13" fillId="7" borderId="0" xfId="0" applyFont="1" applyFill="1" applyAlignment="1">
      <alignment horizontal="left" wrapText="1"/>
    </xf>
    <xf numFmtId="167" fontId="15" fillId="7" borderId="0" xfId="0" applyFont="1" applyFill="1" applyAlignment="1">
      <alignment vertical="center" wrapText="1"/>
    </xf>
  </cellXfs>
  <cellStyles count="15">
    <cellStyle name="20 % - Accent5" xfId="4" builtinId="46"/>
    <cellStyle name="60 % - Accent4" xfId="3" builtinId="44" customBuiltin="1"/>
    <cellStyle name="Avertissement" xfId="9" builtinId="11" customBuiltin="1"/>
    <cellStyle name="Date" xfId="12" xr:uid="{00000000-0005-0000-0000-000003000000}"/>
    <cellStyle name="Entrée" xfId="13" builtinId="20" customBuiltin="1"/>
    <cellStyle name="Milliers" xfId="10" builtinId="3" customBuiltin="1"/>
    <cellStyle name="Normal" xfId="0" builtinId="0" customBuiltin="1"/>
    <cellStyle name="Pourcentage" xfId="11" builtinId="5" customBuiltin="1"/>
    <cellStyle name="Sortie" xfId="14" builtinId="21" customBuiltin="1"/>
    <cellStyle name="Titre" xfId="1" builtinId="15" customBuiltin="1"/>
    <cellStyle name="Titre 1" xfId="5" builtinId="16" customBuiltin="1"/>
    <cellStyle name="Titre 2" xfId="6" builtinId="17" customBuiltin="1"/>
    <cellStyle name="Titre 3" xfId="7" builtinId="18" customBuiltin="1"/>
    <cellStyle name="Titre 4" xfId="2" builtinId="19" customBuiltin="1"/>
    <cellStyle name="Total" xfId="8" builtinId="25" customBuiltin="1"/>
  </cellStyles>
  <dxfs count="36">
    <dxf>
      <numFmt numFmtId="167" formatCode="#,##0.00_ ;[Red]\-#,##0.00\ "/>
      <alignment horizontal="center" vertical="center" textRotation="0" wrapText="1" indent="0" justifyLastLine="0" shrinkToFit="0" readingOrder="0"/>
    </dxf>
    <dxf>
      <font>
        <b val="0"/>
        <i val="0"/>
        <strike val="0"/>
        <condense val="0"/>
        <extend val="0"/>
        <outline val="0"/>
        <shadow val="0"/>
        <u val="none"/>
        <vertAlign val="baseline"/>
        <sz val="11"/>
        <color auto="1"/>
        <name val="Gill Sans MT"/>
        <family val="2"/>
        <scheme val="minor"/>
      </font>
    </dxf>
    <dxf>
      <font>
        <b val="0"/>
        <i val="0"/>
        <strike val="0"/>
        <condense val="0"/>
        <extend val="0"/>
        <outline val="0"/>
        <shadow val="0"/>
        <u val="none"/>
        <vertAlign val="baseline"/>
        <sz val="11"/>
        <color auto="1"/>
        <name val="Gill Sans MT"/>
        <family val="2"/>
        <scheme val="minor"/>
      </font>
    </dxf>
    <dxf>
      <numFmt numFmtId="167" formatCode="#,##0.00_ ;[Red]\-#,##0.00\ "/>
    </dxf>
    <dxf>
      <numFmt numFmtId="167" formatCode="#,##0.00_ ;[Red]\-#,##0.00\ "/>
    </dxf>
    <dxf>
      <font>
        <color rgb="FFDA0000"/>
      </font>
    </dxf>
    <dxf>
      <numFmt numFmtId="167" formatCode="#,##0.00_ ;[Red]\-#,##0.00\ "/>
    </dxf>
    <dxf>
      <numFmt numFmtId="167" formatCode="#,##0.00_ ;[Red]\-#,##0.00\ "/>
    </dxf>
    <dxf>
      <numFmt numFmtId="167" formatCode="#,##0.00_ ;[Red]\-#,##0.00\ "/>
    </dxf>
    <dxf>
      <numFmt numFmtId="167" formatCode="#,##0.00_ ;[Red]\-#,##0.00\ "/>
    </dxf>
    <dxf>
      <numFmt numFmtId="167" formatCode="#,##0.00_ ;[Red]\-#,##0.00\ "/>
    </dxf>
    <dxf>
      <font>
        <color rgb="FFDA0000"/>
      </font>
    </dxf>
    <dxf>
      <numFmt numFmtId="167" formatCode="#,##0.00_ ;[Red]\-#,##0.00\ "/>
    </dxf>
    <dxf>
      <font>
        <b val="0"/>
        <i val="0"/>
        <strike val="0"/>
        <condense val="0"/>
        <extend val="0"/>
        <outline val="0"/>
        <shadow val="0"/>
        <u val="none"/>
        <vertAlign val="baseline"/>
        <sz val="11"/>
        <color auto="1"/>
        <name val="Gill Sans MT"/>
        <family val="2"/>
        <scheme val="minor"/>
      </font>
    </dxf>
    <dxf>
      <font>
        <b val="0"/>
        <i val="0"/>
        <strike val="0"/>
        <condense val="0"/>
        <extend val="0"/>
        <outline val="0"/>
        <shadow val="0"/>
        <u val="none"/>
        <vertAlign val="baseline"/>
        <sz val="11"/>
        <color auto="1"/>
        <name val="Gill Sans MT"/>
        <family val="2"/>
        <scheme val="minor"/>
      </font>
    </dxf>
    <dxf>
      <numFmt numFmtId="167" formatCode="#,##0.00_ ;[Red]\-#,##0.00\ "/>
    </dxf>
    <dxf>
      <font>
        <b val="0"/>
        <i val="0"/>
        <strike val="0"/>
        <condense val="0"/>
        <extend val="0"/>
        <outline val="0"/>
        <shadow val="0"/>
        <u val="none"/>
        <vertAlign val="baseline"/>
        <sz val="11"/>
        <color auto="1"/>
        <name val="Gill Sans MT"/>
        <family val="2"/>
        <scheme val="minor"/>
      </font>
    </dxf>
    <dxf>
      <numFmt numFmtId="167" formatCode="#,##0.00_ ;[Red]\-#,##0.00\ "/>
    </dxf>
    <dxf>
      <font>
        <b/>
      </font>
    </dxf>
    <dxf>
      <font>
        <b/>
      </font>
    </dxf>
    <dxf>
      <alignment horizontal="center" vertical="bottom" textRotation="0" wrapText="0" indent="0" justifyLastLine="0" shrinkToFit="0" readingOrder="0"/>
    </dxf>
    <dxf>
      <font>
        <b/>
      </font>
    </dxf>
    <dxf>
      <font>
        <b/>
      </font>
    </dxf>
    <dxf>
      <numFmt numFmtId="167" formatCode="#,##0.00_ ;[Red]\-#,##0.00\ "/>
    </dxf>
    <dxf>
      <numFmt numFmtId="167" formatCode="#,##0.00_ ;[Red]\-#,##0.00\ "/>
    </dxf>
    <dxf>
      <font>
        <color rgb="FFDA0000"/>
      </font>
    </dxf>
    <dxf>
      <font>
        <color rgb="FFDA0000"/>
      </font>
    </dxf>
    <dxf>
      <font>
        <color rgb="FFDA0000"/>
      </font>
    </dxf>
    <dxf>
      <font>
        <color rgb="FFDA0000"/>
      </font>
    </dxf>
    <dxf>
      <font>
        <color rgb="FFDA0000"/>
      </font>
    </dxf>
    <dxf>
      <font>
        <color rgb="FFDA0000"/>
      </font>
    </dxf>
    <dxf>
      <fill>
        <patternFill>
          <bgColor theme="0" tint="-0.14996795556505021"/>
        </patternFill>
      </fill>
    </dxf>
    <dxf>
      <font>
        <b/>
        <i val="0"/>
      </font>
      <fill>
        <patternFill patternType="solid">
          <bgColor theme="0" tint="-4.9989318521683403E-2"/>
        </patternFill>
      </fill>
    </dxf>
    <dxf>
      <font>
        <b val="0"/>
        <i val="0"/>
        <color theme="1"/>
      </font>
      <fill>
        <patternFill patternType="solid">
          <fgColor theme="4"/>
          <bgColor theme="0" tint="-0.14996795556505021"/>
        </patternFill>
      </fill>
      <border>
        <top style="thin">
          <color theme="0"/>
        </top>
      </border>
    </dxf>
    <dxf>
      <font>
        <b val="0"/>
        <i val="0"/>
        <color theme="0"/>
      </font>
      <fill>
        <gradientFill degree="90">
          <stop position="0">
            <color theme="6" tint="-0.49803155613879818"/>
          </stop>
          <stop position="1">
            <color theme="6" tint="-0.25098422193060094"/>
          </stop>
        </gradientFill>
      </fill>
      <border diagonalUp="0" diagonalDown="0">
        <left/>
        <right/>
        <top/>
        <bottom/>
        <vertical/>
        <horizontal/>
      </border>
    </dxf>
    <dxf>
      <font>
        <b val="0"/>
        <i val="0"/>
        <color theme="1"/>
      </font>
      <fill>
        <patternFill patternType="solid">
          <fgColor auto="1"/>
          <bgColor theme="0" tint="-4.9989318521683403E-2"/>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PivotStyle="PivotStyleLight16">
    <tableStyle name="Budget mensuel" pivot="0" count="5" xr9:uid="{00000000-0011-0000-FFFF-FFFF00000000}">
      <tableStyleElement type="wholeTable" dxfId="35"/>
      <tableStyleElement type="headerRow" dxfId="34"/>
      <tableStyleElement type="totalRow" dxfId="33"/>
      <tableStyleElement type="lastColumn" dxfId="32"/>
      <tableStyleElement type="secondRowStripe" dxfId="31"/>
    </tableStyle>
  </tableStyles>
  <colors>
    <mruColors>
      <color rgb="FFEEEADE"/>
      <color rgb="FF44382C"/>
      <color rgb="FFFFFDF8"/>
      <color rgb="FFA7937B"/>
      <color rgb="FFF2F2F2"/>
      <color rgb="FF5A5044"/>
      <color rgb="FF252525"/>
      <color rgb="FFCD9620"/>
      <color rgb="FFF4444F"/>
      <color rgb="FF2D3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rgbClr val="44382C"/>
                </a:solidFill>
                <a:effectLst>
                  <a:outerShdw blurRad="50800" dist="38100" dir="5400000" algn="t" rotWithShape="0">
                    <a:prstClr val="black">
                      <a:alpha val="40000"/>
                    </a:prstClr>
                  </a:outerShdw>
                </a:effectLst>
                <a:latin typeface="+mn-lt"/>
                <a:ea typeface="+mn-ea"/>
                <a:cs typeface="+mn-cs"/>
              </a:defRPr>
            </a:pPr>
            <a:r>
              <a:rPr lang="en-US">
                <a:solidFill>
                  <a:srgbClr val="44382C"/>
                </a:solidFill>
              </a:rPr>
              <a:t>VUE D’ENSEMBLE DU BUDGET</a:t>
            </a:r>
          </a:p>
        </c:rich>
      </c:tx>
      <c:layout>
        <c:manualLayout>
          <c:xMode val="edge"/>
          <c:yMode val="edge"/>
          <c:x val="0.34261960761592303"/>
          <c:y val="4.021722123444247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rgbClr val="44382C"/>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plotArea>
      <c:layout>
        <c:manualLayout>
          <c:layoutTarget val="inner"/>
          <c:xMode val="edge"/>
          <c:yMode val="edge"/>
          <c:x val="9.1148936837956732E-2"/>
          <c:y val="0.12272268224536449"/>
          <c:w val="0.90271911893135193"/>
          <c:h val="0.73572263144526284"/>
        </c:manualLayout>
      </c:layout>
      <c:barChart>
        <c:barDir val="col"/>
        <c:grouping val="clustered"/>
        <c:varyColors val="0"/>
        <c:ser>
          <c:idx val="0"/>
          <c:order val="0"/>
          <c:tx>
            <c:strRef>
              <c:f>'Synthèse du budget mensuel'!$C$4</c:f>
              <c:strCache>
                <c:ptCount val="1"/>
                <c:pt idx="0">
                  <c:v>ESTIMÉ</c:v>
                </c:pt>
              </c:strCache>
            </c:strRef>
          </c:tx>
          <c:spPr>
            <a:solidFill>
              <a:srgbClr val="5A5044"/>
            </a:solidFill>
            <a:ln w="0">
              <a:noFill/>
            </a:ln>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c:spPr>
          <c:invertIfNegative val="0"/>
          <c:cat>
            <c:strRef>
              <c:f>'Synthèse du budget mensuel'!$B$5:$B$7</c:f>
              <c:strCache>
                <c:ptCount val="3"/>
                <c:pt idx="0">
                  <c:v>Revenus</c:v>
                </c:pt>
                <c:pt idx="1">
                  <c:v>Charges Personnel</c:v>
                </c:pt>
                <c:pt idx="2">
                  <c:v>Charges Exploitation</c:v>
                </c:pt>
              </c:strCache>
            </c:strRef>
          </c:cat>
          <c:val>
            <c:numRef>
              <c:f>'Synthèse du budget mensuel'!$C$5:$C$7</c:f>
              <c:numCache>
                <c:formatCode>#\ ##0.00_ ;[Red]\-#\ ##0.00\ </c:formatCode>
                <c:ptCount val="3"/>
                <c:pt idx="0">
                  <c:v>63300</c:v>
                </c:pt>
                <c:pt idx="1">
                  <c:v>18500</c:v>
                </c:pt>
                <c:pt idx="2">
                  <c:v>36000</c:v>
                </c:pt>
              </c:numCache>
            </c:numRef>
          </c:val>
          <c:extLst>
            <c:ext xmlns:c16="http://schemas.microsoft.com/office/drawing/2014/chart" uri="{C3380CC4-5D6E-409C-BE32-E72D297353CC}">
              <c16:uniqueId val="{00000000-EF15-4A55-9ED8-2FD455C5FA84}"/>
            </c:ext>
          </c:extLst>
        </c:ser>
        <c:ser>
          <c:idx val="1"/>
          <c:order val="1"/>
          <c:tx>
            <c:strRef>
              <c:f>'Synthèse du budget mensuel'!$D$4</c:f>
              <c:strCache>
                <c:ptCount val="1"/>
                <c:pt idx="0">
                  <c:v>RÉEL</c:v>
                </c:pt>
              </c:strCache>
            </c:strRef>
          </c:tx>
          <c:spPr>
            <a:solidFill>
              <a:srgbClr val="EEEADE"/>
            </a:solidFill>
            <a:ln>
              <a:noFill/>
            </a:ln>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c:spPr>
          <c:invertIfNegative val="0"/>
          <c:cat>
            <c:strRef>
              <c:f>'Synthèse du budget mensuel'!$B$5:$B$7</c:f>
              <c:strCache>
                <c:ptCount val="3"/>
                <c:pt idx="0">
                  <c:v>Revenus</c:v>
                </c:pt>
                <c:pt idx="1">
                  <c:v>Charges Personnel</c:v>
                </c:pt>
                <c:pt idx="2">
                  <c:v>Charges Exploitation</c:v>
                </c:pt>
              </c:strCache>
            </c:strRef>
          </c:cat>
          <c:val>
            <c:numRef>
              <c:f>'Synthèse du budget mensuel'!$D$5:$D$7</c:f>
              <c:numCache>
                <c:formatCode>#\ ##0.00_ ;[Red]\-#\ ##0.00\ </c:formatCode>
                <c:ptCount val="3"/>
                <c:pt idx="0">
                  <c:v>57450</c:v>
                </c:pt>
                <c:pt idx="1">
                  <c:v>14100</c:v>
                </c:pt>
                <c:pt idx="2">
                  <c:v>35530</c:v>
                </c:pt>
              </c:numCache>
            </c:numRef>
          </c:val>
          <c:extLst>
            <c:ext xmlns:c16="http://schemas.microsoft.com/office/drawing/2014/chart" uri="{C3380CC4-5D6E-409C-BE32-E72D297353CC}">
              <c16:uniqueId val="{00000001-EF15-4A55-9ED8-2FD455C5FA84}"/>
            </c:ext>
          </c:extLst>
        </c:ser>
        <c:dLbls>
          <c:showLegendKey val="0"/>
          <c:showVal val="0"/>
          <c:showCatName val="0"/>
          <c:showSerName val="0"/>
          <c:showPercent val="0"/>
          <c:showBubbleSize val="0"/>
        </c:dLbls>
        <c:gapWidth val="100"/>
        <c:overlap val="-24"/>
        <c:axId val="1451110848"/>
        <c:axId val="-2126111024"/>
      </c:barChart>
      <c:catAx>
        <c:axId val="1451110848"/>
        <c:scaling>
          <c:orientation val="minMax"/>
        </c:scaling>
        <c:delete val="0"/>
        <c:axPos val="b"/>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rgbClr val="44382C"/>
                </a:solidFill>
                <a:latin typeface="+mn-lt"/>
                <a:ea typeface="+mn-ea"/>
                <a:cs typeface="+mn-cs"/>
              </a:defRPr>
            </a:pPr>
            <a:endParaRPr lang="fr-FR"/>
          </a:p>
        </c:txPr>
        <c:crossAx val="-2126111024"/>
        <c:crosses val="autoZero"/>
        <c:auto val="1"/>
        <c:lblAlgn val="ctr"/>
        <c:lblOffset val="100"/>
        <c:noMultiLvlLbl val="0"/>
      </c:catAx>
      <c:valAx>
        <c:axId val="-2126111024"/>
        <c:scaling>
          <c:orientation val="minMax"/>
        </c:scaling>
        <c:delete val="0"/>
        <c:axPos val="l"/>
        <c:majorGridlines>
          <c:spPr>
            <a:ln w="9525" cap="flat" cmpd="sng" algn="ctr">
              <a:solidFill>
                <a:schemeClr val="lt1">
                  <a:lumMod val="95000"/>
                  <a:alpha val="10000"/>
                </a:schemeClr>
              </a:solidFill>
              <a:round/>
            </a:ln>
            <a:effectLst/>
          </c:spPr>
        </c:majorGridlines>
        <c:numFmt formatCode="#,##0.00_ ;[Red]\-#,##0.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44382C"/>
                </a:solidFill>
                <a:latin typeface="+mn-lt"/>
                <a:ea typeface="+mn-ea"/>
                <a:cs typeface="+mn-cs"/>
              </a:defRPr>
            </a:pPr>
            <a:endParaRPr lang="fr-FR"/>
          </a:p>
        </c:txPr>
        <c:crossAx val="1451110848"/>
        <c:crosses val="autoZero"/>
        <c:crossBetween val="between"/>
      </c:valAx>
      <c:spPr>
        <a:noFill/>
        <a:ln>
          <a:noFill/>
        </a:ln>
        <a:effectLst/>
      </c:spPr>
    </c:plotArea>
    <c:legend>
      <c:legendPos val="b"/>
      <c:layout>
        <c:manualLayout>
          <c:xMode val="edge"/>
          <c:yMode val="edge"/>
          <c:x val="0.40874127963295243"/>
          <c:y val="0.93801452882905767"/>
          <c:w val="0.18218987231407072"/>
          <c:h val="4.109602337443668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44382C"/>
              </a:solidFill>
              <a:latin typeface="+mn-lt"/>
              <a:ea typeface="+mn-ea"/>
              <a:cs typeface="+mn-cs"/>
            </a:defRPr>
          </a:pPr>
          <a:endParaRPr lang="fr-FR"/>
        </a:p>
      </c:txPr>
    </c:legend>
    <c:plotVisOnly val="1"/>
    <c:dispBlanksAs val="gap"/>
    <c:showDLblsOverMax val="0"/>
  </c:chart>
  <c:spPr>
    <a:solidFill>
      <a:srgbClr val="EEEADE"/>
    </a:solidFill>
    <a:ln>
      <a:noFill/>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1.xml.rels>&#65279;<?xml version="1.0" encoding="utf-8"?><Relationships xmlns="http://schemas.openxmlformats.org/package/2006/relationships"><Relationship Type="http://schemas.openxmlformats.org/officeDocument/2006/relationships/image" Target="/xl/media/image1.jpg" Id="rId2" /><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19</xdr:col>
      <xdr:colOff>0</xdr:colOff>
      <xdr:row>16</xdr:row>
      <xdr:rowOff>295275</xdr:rowOff>
    </xdr:to>
    <xdr:graphicFrame macro="">
      <xdr:nvGraphicFramePr>
        <xdr:cNvPr id="3" name="VueEnsembleBudget" descr="Diagramme à barres montrant les revenus et dépenses estimés par rapport aux revenus et dépenses réels">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25400</xdr:colOff>
      <xdr:row>0</xdr:row>
      <xdr:rowOff>0</xdr:rowOff>
    </xdr:from>
    <xdr:to>
      <xdr:col>19</xdr:col>
      <xdr:colOff>2540</xdr:colOff>
      <xdr:row>1</xdr:row>
      <xdr:rowOff>736600</xdr:rowOff>
    </xdr:to>
    <xdr:pic>
      <xdr:nvPicPr>
        <xdr:cNvPr id="2" name="Image 1" descr="image représentant des billets, le symbole dollar et des pièce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6300" y="0"/>
          <a:ext cx="8280400" cy="1219200"/>
        </a:xfrm>
        <a:prstGeom prst="rect">
          <a:avLst/>
        </a:prstGeom>
      </xdr:spPr>
    </xdr:pic>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5PrincipalesDépenses" displayName="_5PrincipalesDépenses" ref="B11:E17" totalsRowCount="1" headerRowDxfId="24" dataCellStyle="Normal" totalsRowCellStyle="Normal">
  <tableColumns count="4">
    <tableColumn id="1" xr3:uid="{00000000-0010-0000-0100-000001000000}" name="DÉPENSES RÉELLES" totalsRowLabel="Total" dataDxfId="23" totalsRowDxfId="22"/>
    <tableColumn id="2" xr3:uid="{00000000-0010-0000-0100-000002000000}" name="MONTANT" totalsRowFunction="sum" totalsRowDxfId="21" dataCellStyle="Normal" totalsRowCellStyle="Normal"/>
    <tableColumn id="3" xr3:uid="{00000000-0010-0000-0100-000003000000}" name="% DES DÉPENSES" totalsRowFunction="sum" dataDxfId="20" totalsRowDxfId="19" dataCellStyle="Pourcentage" totalsRowCellStyle="Normal"/>
    <tableColumn id="4" xr3:uid="{00000000-0010-0000-0100-000004000000}" name="15 % DE RÉDUCTION" totalsRowFunction="sum" totalsRowDxfId="18" dataCellStyle="Normal" totalsRowCellStyle="Normal"/>
  </tableColumns>
  <tableStyleInfo name="Budget mensuel" showFirstColumn="0" showLastColumn="0" showRowStripes="1" showColumnStripes="0"/>
  <extLst>
    <ext xmlns:x14="http://schemas.microsoft.com/office/spreadsheetml/2009/9/main" uri="{504A1905-F514-4f6f-8877-14C23A59335A}">
      <x14:table altTextSummary="Les 5 principaux postes de dépenses de fonctionnement, les montants, le pourcentage des dépenses et la réduction de 15 % sont mis à jour automatiquement dans ce tableau."/>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8AA8B5-B642-44B0-8FF6-B12CE9F901F6}" name="Tableau2" displayName="Tableau2" ref="B4:E8" totalsRowCount="1" headerRowDxfId="17" dataDxfId="16">
  <autoFilter ref="B4:E7" xr:uid="{47B637C1-818B-4BED-881E-062FC4FD7398}"/>
  <tableColumns count="4">
    <tableColumn id="1" xr3:uid="{1F3E0BC5-EBB5-4EC3-A58F-4EC1C5D18EDD}" name="TOTAUX BUDGÉTAIRES" totalsRowLabel="Solde (revenus moins dépenses)" dataDxfId="15" totalsRowCellStyle="Entrée"/>
    <tableColumn id="2" xr3:uid="{97762248-6052-4C5E-B7CD-C84E3157FFDA}" name="ESTIMÉ" totalsRowFunction="custom" dataDxfId="14" totalsRowDxfId="2">
      <totalsRowFormula>C5-C6-C7</totalsRowFormula>
    </tableColumn>
    <tableColumn id="3" xr3:uid="{4B6AA04A-DDC8-43A6-A51B-A82E80AD793F}" name="RÉEL" totalsRowFunction="custom" dataDxfId="13" totalsRowDxfId="1">
      <totalsRowFormula>D5-D6-D7</totalsRowFormula>
    </tableColumn>
    <tableColumn id="4" xr3:uid="{421FA974-B591-456B-8462-4F763A15D3C5}" name="DIFFÉRENCE" totalsRowFunction="sum" dataDxfId="12" totalsRowDxfId="0" totalsRowCellStyle="Sortie"/>
  </tableColumns>
  <tableStyleInfo name="Budget mensuel"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Revenu" displayName="Revenu" ref="B4:F8" totalsRowCount="1" headerRowDxfId="10" dataCellStyle="Normal" totalsRowCellStyle="Normal">
  <autoFilter ref="B4:F7" xr:uid="{00000000-0009-0000-0100-000003000000}"/>
  <tableColumns count="5">
    <tableColumn id="1" xr3:uid="{00000000-0010-0000-0200-000001000000}" name="REVENU" totalsRowLabel="Revenu total" dataDxfId="9" totalsRowDxfId="8" totalsRowCellStyle="Entrée"/>
    <tableColumn id="2" xr3:uid="{00000000-0010-0000-0200-000002000000}" name="ESTIMÉ" totalsRowFunction="sum" dataCellStyle="Normal"/>
    <tableColumn id="3" xr3:uid="{00000000-0010-0000-0200-000003000000}" name="RÉEL" totalsRowFunction="sum" dataCellStyle="Normal"/>
    <tableColumn id="5" xr3:uid="{00000000-0010-0000-0200-000005000000}" name="5 MONTANTS PRINCIPAUX" dataCellStyle="Normal">
      <calculatedColumnFormula>Revenu[[#This Row],[RÉEL]]+(10^-6)*ROW(Revenu[[#This Row],[RÉEL]])</calculatedColumnFormula>
    </tableColumn>
    <tableColumn id="4" xr3:uid="{00000000-0010-0000-0200-000004000000}" name="DIFFÉRENCE" totalsRowFunction="sum" dataCellStyle="Normal">
      <calculatedColumnFormula>Revenu[[#This Row],[RÉEL]]-Revenu[[#This Row],[ESTIMÉ]]</calculatedColumnFormula>
    </tableColumn>
  </tableColumns>
  <tableStyleInfo name="Budget mensuel"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ChargesPersonnel" displayName="ChargesPersonnel" ref="B4:F8" totalsRowCount="1" headerRowDxfId="7" dataCellStyle="Normal" totalsRowCellStyle="Normal">
  <autoFilter ref="B4:F7" xr:uid="{00000000-0009-0000-0100-000007000000}"/>
  <tableColumns count="5">
    <tableColumn id="1" xr3:uid="{00000000-0010-0000-0300-000001000000}" name="CHARGES DE PERSONNEL" totalsRowLabel="Total des charges de personnel" dataDxfId="6"/>
    <tableColumn id="2" xr3:uid="{00000000-0010-0000-0300-000002000000}" name="ESTIMÉ" totalsRowFunction="sum" dataCellStyle="Normal"/>
    <tableColumn id="3" xr3:uid="{00000000-0010-0000-0300-000003000000}" name="RÉEL" totalsRowFunction="sum" dataCellStyle="Normal"/>
    <tableColumn id="4" xr3:uid="{00000000-0010-0000-0300-000004000000}" name="5 MONTANTS PRINCIPAUX" dataCellStyle="Normal">
      <calculatedColumnFormula>ChargesPersonnel[[#This Row],[RÉEL]]+(10^-6)*ROW(ChargesPersonnel[[#This Row],[RÉEL]])</calculatedColumnFormula>
    </tableColumn>
    <tableColumn id="5" xr3:uid="{00000000-0010-0000-0300-000005000000}" name="DIFFÉRENCE" totalsRowFunction="sum" dataCellStyle="Normal">
      <calculatedColumnFormula>ChargesPersonnel[[#This Row],[ESTIMÉ]]-ChargesPersonnel[[#This Row],[RÉEL]]</calculatedColumnFormula>
    </tableColumn>
  </tableColumns>
  <tableStyleInfo name="Budget mensuel" showFirstColumn="0" showLastColumn="0" showRowStripes="1" showColumnStripes="0"/>
  <extLst>
    <ext xmlns:x14="http://schemas.microsoft.com/office/spreadsheetml/2009/9/main" uri="{504A1905-F514-4f6f-8877-14C23A59335A}">
      <x14:table altTextSummary="Entrez les valeurs de charges de personnel estimées et réelles dans ce tableau. La différence est calculée automatiquement."/>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ChargesExploitation" displayName="ChargesExploitation" ref="B4:F25" totalsRowCount="1" headerRowDxfId="4" dataCellStyle="Normal" totalsRowCellStyle="Normal">
  <autoFilter ref="B4:F24" xr:uid="{00000000-0009-0000-0100-000009000000}"/>
  <sortState xmlns:xlrd2="http://schemas.microsoft.com/office/spreadsheetml/2017/richdata2" ref="B12:F32">
    <sortCondition ref="B16:B37"/>
  </sortState>
  <tableColumns count="5">
    <tableColumn id="1" xr3:uid="{00000000-0010-0000-0400-000001000000}" name="CHARGES D’EXPLOITATION" totalsRowLabel="Total des charges d’exploitation" dataDxfId="3"/>
    <tableColumn id="2" xr3:uid="{00000000-0010-0000-0400-000002000000}" name="ESTIMÉ" totalsRowFunction="sum" dataCellStyle="Normal" totalsRowCellStyle="Normal"/>
    <tableColumn id="3" xr3:uid="{00000000-0010-0000-0400-000003000000}" name="RÉEL" totalsRowFunction="sum" dataCellStyle="Normal" totalsRowCellStyle="Normal"/>
    <tableColumn id="5" xr3:uid="{00000000-0010-0000-0400-000005000000}" name="5 MONTANTS PRINCIPAUX" dataCellStyle="Normal" totalsRowCellStyle="Normal">
      <calculatedColumnFormula>ChargesExploitation[[#This Row],[RÉEL]]+(10^-6)*ROW(ChargesExploitation[[#This Row],[RÉEL]])</calculatedColumnFormula>
    </tableColumn>
    <tableColumn id="4" xr3:uid="{00000000-0010-0000-0400-000004000000}" name="DIFFÉRENCE" totalsRowFunction="sum" dataCellStyle="Normal" totalsRowCellStyle="Normal">
      <calculatedColumnFormula>ChargesExploitation[[#This Row],[ESTIMÉ]]-ChargesExploitation[[#This Row],[RÉEL]]</calculatedColumnFormula>
    </tableColumn>
  </tableColumns>
  <tableStyleInfo name="Budget mensuel" showFirstColumn="0" showLastColumn="0" showRowStripes="1" showColumnStripes="0"/>
  <extLst>
    <ext xmlns:x14="http://schemas.microsoft.com/office/spreadsheetml/2009/9/main" uri="{504A1905-F514-4f6f-8877-14C23A59335A}">
      <x14:table altTextSummary="Entrez les valeurs de charges d’exploitation, estimées et réelles, dans ce tableau. La différence est calculée automatiquement."/>
    </ext>
  </extLst>
</table>
</file>

<file path=xl/theme/theme1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1.xml" Id="rId2" /><Relationship Type="http://schemas.openxmlformats.org/officeDocument/2006/relationships/printerSettings" Target="/xl/printerSettings/printerSettings13.bin" Id="rId1" /><Relationship Type="http://schemas.openxmlformats.org/officeDocument/2006/relationships/table" Target="/xl/tables/table24.xml" Id="rId4" /></Relationships>
</file>

<file path=xl/worksheets/_rels/sheet22.xml.rels>&#65279;<?xml version="1.0" encoding="utf-8"?><Relationships xmlns="http://schemas.openxmlformats.org/package/2006/relationships"><Relationship Type="http://schemas.openxmlformats.org/officeDocument/2006/relationships/table" Target="/xl/tables/table3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4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table" Target="/xl/tables/table55.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autoPageBreaks="0" fitToPage="1"/>
  </sheetPr>
  <dimension ref="A1:U42"/>
  <sheetViews>
    <sheetView showGridLines="0" tabSelected="1" zoomScaleNormal="100" workbookViewId="0"/>
  </sheetViews>
  <sheetFormatPr baseColWidth="10" defaultColWidth="9" defaultRowHeight="16.5" customHeight="1" x14ac:dyDescent="0.35"/>
  <cols>
    <col min="1" max="1" width="4.125" customWidth="1"/>
    <col min="2" max="2" width="30.75" customWidth="1"/>
    <col min="3" max="4" width="19" customWidth="1"/>
    <col min="5" max="5" width="25.25" customWidth="1"/>
    <col min="6" max="7" width="4.125" customWidth="1"/>
    <col min="19" max="19" width="6" customWidth="1"/>
    <col min="20" max="20" width="4.375" customWidth="1"/>
  </cols>
  <sheetData>
    <row r="1" spans="1:20" ht="37.9" customHeight="1" x14ac:dyDescent="0.5">
      <c r="A1" s="7"/>
      <c r="B1" s="41" t="s">
        <v>0</v>
      </c>
      <c r="C1" s="41"/>
      <c r="D1" s="41"/>
      <c r="E1" s="35" t="s">
        <v>12</v>
      </c>
      <c r="F1" s="8"/>
      <c r="G1" s="38"/>
      <c r="H1" s="38"/>
      <c r="I1" s="38"/>
      <c r="J1" s="38"/>
      <c r="K1" s="38"/>
      <c r="L1" s="38"/>
      <c r="M1" s="38"/>
      <c r="N1" s="38"/>
      <c r="O1" s="38"/>
      <c r="P1" s="38"/>
      <c r="Q1" s="38"/>
      <c r="R1" s="38"/>
      <c r="S1" s="38"/>
      <c r="T1" s="1"/>
    </row>
    <row r="2" spans="1:20" ht="58.9" customHeight="1" x14ac:dyDescent="0.35">
      <c r="A2" s="7"/>
      <c r="B2" s="40" t="s">
        <v>1</v>
      </c>
      <c r="C2" s="40"/>
      <c r="D2" s="40"/>
      <c r="E2" s="29"/>
      <c r="F2" s="8"/>
      <c r="G2" s="38"/>
      <c r="H2" s="38"/>
      <c r="I2" s="38"/>
      <c r="J2" s="38"/>
      <c r="K2" s="38"/>
      <c r="L2" s="38"/>
      <c r="M2" s="38"/>
      <c r="N2" s="38"/>
      <c r="O2" s="38"/>
      <c r="P2" s="38"/>
      <c r="Q2" s="38"/>
      <c r="R2" s="38"/>
      <c r="S2" s="38"/>
      <c r="T2" s="1"/>
    </row>
    <row r="3" spans="1:20" ht="15" customHeight="1" x14ac:dyDescent="0.35">
      <c r="T3" s="1"/>
    </row>
    <row r="4" spans="1:20" s="2" customFormat="1" ht="36" customHeight="1" x14ac:dyDescent="0.35">
      <c r="B4" s="31" t="s">
        <v>2</v>
      </c>
      <c r="C4" s="32" t="s">
        <v>8</v>
      </c>
      <c r="D4" s="32" t="s">
        <v>10</v>
      </c>
      <c r="E4" s="32" t="s">
        <v>13</v>
      </c>
      <c r="T4" s="4"/>
    </row>
    <row r="5" spans="1:20" ht="28.9" customHeight="1" x14ac:dyDescent="0.35">
      <c r="B5" s="33" t="s">
        <v>3</v>
      </c>
      <c r="C5" s="23">
        <f>Revenu[[#Totals],[ESTIMÉ]]</f>
        <v>63300</v>
      </c>
      <c r="D5" s="23">
        <f>Revenu[[#Totals],[RÉEL]]</f>
        <v>57450</v>
      </c>
      <c r="E5" s="36">
        <f>IF('Synthèse du budget mensuel'!$B5="Revenus",'Synthèse du budget mensuel'!$D5-'Synthèse du budget mensuel'!$C5,'Synthèse du budget mensuel'!$C5-'Synthèse du budget mensuel'!$D5)</f>
        <v>-5850</v>
      </c>
      <c r="T5" s="1"/>
    </row>
    <row r="6" spans="1:20" ht="28.9" customHeight="1" x14ac:dyDescent="0.35">
      <c r="B6" s="33" t="s">
        <v>54</v>
      </c>
      <c r="C6" s="23">
        <f>ChargesPersonnel[[#Totals],[ESTIMÉ]]</f>
        <v>18500</v>
      </c>
      <c r="D6" s="23">
        <f>ChargesPersonnel[[#Totals],[RÉEL]]</f>
        <v>14100</v>
      </c>
      <c r="E6" s="36">
        <f>IF('Synthèse du budget mensuel'!$B6="Revenus",'Synthèse du budget mensuel'!$D6-'Synthèse du budget mensuel'!$C6,'Synthèse du budget mensuel'!$C6-'Synthèse du budget mensuel'!$D6)</f>
        <v>4400</v>
      </c>
      <c r="T6" s="1"/>
    </row>
    <row r="7" spans="1:20" ht="28.9" customHeight="1" x14ac:dyDescent="0.35">
      <c r="B7" s="33" t="s">
        <v>53</v>
      </c>
      <c r="C7" s="23">
        <f>ChargesExploitation[[#Totals],[ESTIMÉ]]</f>
        <v>36000</v>
      </c>
      <c r="D7" s="23">
        <f>ChargesExploitation[[#Totals],[RÉEL]]</f>
        <v>35530</v>
      </c>
      <c r="E7" s="36">
        <f>IF('Synthèse du budget mensuel'!$B7="Revenus",'Synthèse du budget mensuel'!$D7-'Synthèse du budget mensuel'!$C7,'Synthèse du budget mensuel'!$C7-'Synthèse du budget mensuel'!$D7)</f>
        <v>470</v>
      </c>
      <c r="T7" s="1"/>
    </row>
    <row r="8" spans="1:20" ht="29.1" customHeight="1" x14ac:dyDescent="0.35">
      <c r="B8" s="24" t="s">
        <v>4</v>
      </c>
      <c r="C8" s="23">
        <f>C5-C6-C7</f>
        <v>8800</v>
      </c>
      <c r="D8" s="23">
        <f>D5-D6-D7</f>
        <v>7820</v>
      </c>
      <c r="E8" s="36">
        <f>SUBTOTAL(109,Tableau2[DIFFÉRENCE])</f>
        <v>-980</v>
      </c>
      <c r="T8" s="1"/>
    </row>
    <row r="9" spans="1:20" ht="17.25" x14ac:dyDescent="0.35">
      <c r="T9" s="1"/>
    </row>
    <row r="10" spans="1:20" ht="36" customHeight="1" x14ac:dyDescent="0.5">
      <c r="B10" s="39" t="s">
        <v>5</v>
      </c>
      <c r="C10" s="39"/>
      <c r="D10" s="39"/>
      <c r="E10" s="39"/>
      <c r="T10" s="1"/>
    </row>
    <row r="11" spans="1:20" ht="28.9" customHeight="1" x14ac:dyDescent="0.35">
      <c r="B11" s="31" t="s">
        <v>6</v>
      </c>
      <c r="C11" s="32" t="s">
        <v>9</v>
      </c>
      <c r="D11" s="32" t="s">
        <v>11</v>
      </c>
      <c r="E11" s="32" t="s">
        <v>14</v>
      </c>
      <c r="T11" s="1"/>
    </row>
    <row r="12" spans="1:20" ht="28.9" customHeight="1" x14ac:dyDescent="0.35">
      <c r="B12" s="33" t="s">
        <v>48</v>
      </c>
      <c r="C12">
        <f>LARGE(ChargesExploitation[5 MONTANTS PRINCIPAUX],1)</f>
        <v>4600.0000140000002</v>
      </c>
      <c r="D12" s="26">
        <v>0.12946805555868282</v>
      </c>
      <c r="E12">
        <v>690.00000209999996</v>
      </c>
      <c r="T12" s="1"/>
    </row>
    <row r="13" spans="1:20" ht="28.9" customHeight="1" x14ac:dyDescent="0.35">
      <c r="B13" s="33" t="s">
        <v>49</v>
      </c>
      <c r="C13">
        <f>LARGE(ChargesExploitation[5 MONTANTS PRINCIPAUX],2)</f>
        <v>4500.0000200000004</v>
      </c>
      <c r="D13" s="26">
        <v>0.12665353278919225</v>
      </c>
      <c r="E13">
        <v>675.00000299999999</v>
      </c>
      <c r="T13" s="1"/>
    </row>
    <row r="14" spans="1:20" ht="28.9" customHeight="1" x14ac:dyDescent="0.35">
      <c r="B14" s="33" t="s">
        <v>50</v>
      </c>
      <c r="C14">
        <f>LARGE(ChargesExploitation[5 MONTANTS PRINCIPAUX],3)</f>
        <v>4500.0000170000003</v>
      </c>
      <c r="D14" s="26">
        <v>0.12665353270475654</v>
      </c>
      <c r="E14">
        <v>675.00000254999998</v>
      </c>
      <c r="T14" s="1"/>
    </row>
    <row r="15" spans="1:20" ht="28.9" customHeight="1" x14ac:dyDescent="0.35">
      <c r="B15" s="33" t="s">
        <v>43</v>
      </c>
      <c r="C15">
        <f>LARGE(ChargesExploitation[5 MONTANTS PRINCIPAUX],4)</f>
        <v>3200.0000209999998</v>
      </c>
      <c r="D15" s="26">
        <v>9.0064734618632139E-2</v>
      </c>
      <c r="E15">
        <v>480.00000314999994</v>
      </c>
      <c r="T15" s="1"/>
    </row>
    <row r="16" spans="1:20" ht="28.9" customHeight="1" x14ac:dyDescent="0.35">
      <c r="B16" s="33" t="s">
        <v>51</v>
      </c>
      <c r="C16">
        <f>LARGE(ChargesExploitation[5 MONTANTS PRINCIPAUX],5)</f>
        <v>2500.0000049999999</v>
      </c>
      <c r="D16" s="26">
        <v>7.0363073599774839E-2</v>
      </c>
      <c r="E16">
        <v>375.00000074999997</v>
      </c>
      <c r="G16" s="3"/>
      <c r="H16" s="3"/>
      <c r="I16" s="3"/>
      <c r="J16" s="3"/>
      <c r="K16" s="3"/>
      <c r="L16" s="3"/>
      <c r="M16" s="3"/>
      <c r="N16" s="3"/>
      <c r="O16" s="3"/>
      <c r="P16" s="3"/>
      <c r="Q16" s="3"/>
      <c r="R16" s="3"/>
      <c r="S16" s="3"/>
      <c r="T16" s="1"/>
    </row>
    <row r="17" spans="2:21" ht="29.1" customHeight="1" x14ac:dyDescent="0.35">
      <c r="B17" s="37" t="s">
        <v>7</v>
      </c>
      <c r="C17" s="25">
        <v>19300.000077000004</v>
      </c>
      <c r="D17" s="27">
        <v>0.54320292927103853</v>
      </c>
      <c r="E17" s="25">
        <v>2895.0000115499997</v>
      </c>
      <c r="Q17" s="21"/>
      <c r="R17" s="21"/>
    </row>
    <row r="18" spans="2:21" ht="16.5" customHeight="1" x14ac:dyDescent="0.35">
      <c r="Q18" s="21"/>
      <c r="R18" s="21"/>
    </row>
    <row r="19" spans="2:21" ht="16.5" customHeight="1" x14ac:dyDescent="0.35">
      <c r="Q19" s="21"/>
      <c r="R19" s="21"/>
    </row>
    <row r="20" spans="2:21" ht="16.5" customHeight="1" x14ac:dyDescent="0.35">
      <c r="Q20" s="21"/>
      <c r="R20" s="21"/>
    </row>
    <row r="21" spans="2:21" ht="16.5" customHeight="1" x14ac:dyDescent="0.35">
      <c r="Q21" s="21"/>
      <c r="R21" s="21"/>
    </row>
    <row r="22" spans="2:21" ht="16.5" customHeight="1" x14ac:dyDescent="0.35">
      <c r="Q22" s="21"/>
      <c r="R22" s="21"/>
    </row>
    <row r="23" spans="2:21" ht="16.5" customHeight="1" x14ac:dyDescent="0.35">
      <c r="Q23" s="21"/>
      <c r="R23" s="21"/>
    </row>
    <row r="24" spans="2:21" ht="16.5" customHeight="1" x14ac:dyDescent="0.35">
      <c r="Q24" s="21"/>
      <c r="R24" s="21"/>
    </row>
    <row r="25" spans="2:21" ht="16.5" customHeight="1" x14ac:dyDescent="0.35">
      <c r="Q25" s="21"/>
      <c r="R25" s="21"/>
    </row>
    <row r="26" spans="2:21" ht="16.5" customHeight="1" x14ac:dyDescent="1">
      <c r="Q26" s="21"/>
      <c r="R26" s="21"/>
      <c r="S26" s="22"/>
      <c r="T26" s="22"/>
      <c r="U26" s="22"/>
    </row>
    <row r="27" spans="2:21" ht="16.5" customHeight="1" x14ac:dyDescent="0.35">
      <c r="Q27" s="21"/>
      <c r="R27" s="21"/>
    </row>
    <row r="28" spans="2:21" ht="16.5" customHeight="1" x14ac:dyDescent="0.35">
      <c r="Q28" s="21"/>
      <c r="R28" s="21"/>
    </row>
    <row r="29" spans="2:21" ht="16.5" customHeight="1" x14ac:dyDescent="0.35">
      <c r="Q29" s="21"/>
      <c r="R29" s="21"/>
    </row>
    <row r="30" spans="2:21" ht="16.5" customHeight="1" x14ac:dyDescent="0.35">
      <c r="Q30" s="21"/>
      <c r="R30" s="21"/>
    </row>
    <row r="31" spans="2:21" ht="16.5" customHeight="1" x14ac:dyDescent="0.35">
      <c r="Q31" s="21"/>
      <c r="R31" s="21"/>
    </row>
    <row r="32" spans="2:21" ht="16.5" customHeight="1" x14ac:dyDescent="0.35">
      <c r="Q32" s="21"/>
      <c r="R32" s="21"/>
    </row>
    <row r="33" spans="17:18" ht="16.5" customHeight="1" x14ac:dyDescent="0.35">
      <c r="Q33" s="21"/>
      <c r="R33" s="21"/>
    </row>
    <row r="34" spans="17:18" ht="16.5" customHeight="1" x14ac:dyDescent="0.35">
      <c r="Q34" s="21"/>
      <c r="R34" s="21"/>
    </row>
    <row r="35" spans="17:18" ht="16.5" customHeight="1" x14ac:dyDescent="0.35">
      <c r="Q35" s="21"/>
      <c r="R35" s="21"/>
    </row>
    <row r="36" spans="17:18" ht="16.5" customHeight="1" x14ac:dyDescent="0.35">
      <c r="Q36" s="21"/>
      <c r="R36" s="21"/>
    </row>
    <row r="37" spans="17:18" ht="16.5" customHeight="1" x14ac:dyDescent="0.35">
      <c r="Q37" s="21"/>
      <c r="R37" s="21"/>
    </row>
    <row r="38" spans="17:18" ht="16.5" customHeight="1" x14ac:dyDescent="0.35">
      <c r="Q38" s="21"/>
      <c r="R38" s="21"/>
    </row>
    <row r="39" spans="17:18" ht="16.5" customHeight="1" x14ac:dyDescent="0.35">
      <c r="Q39" s="21"/>
      <c r="R39" s="21"/>
    </row>
    <row r="40" spans="17:18" ht="16.5" customHeight="1" x14ac:dyDescent="0.35">
      <c r="Q40" s="21"/>
      <c r="R40" s="21"/>
    </row>
    <row r="41" spans="17:18" ht="16.5" customHeight="1" x14ac:dyDescent="0.35">
      <c r="Q41" s="21"/>
      <c r="R41" s="21"/>
    </row>
    <row r="42" spans="17:18" ht="16.5" customHeight="1" x14ac:dyDescent="0.35">
      <c r="Q42" s="21"/>
      <c r="R42" s="21"/>
    </row>
  </sheetData>
  <sheetProtection insertColumns="0" insertRows="0" deleteColumns="0" deleteRows="0" selectLockedCells="1" autoFilter="0"/>
  <mergeCells count="4">
    <mergeCell ref="G1:S2"/>
    <mergeCell ref="B10:E10"/>
    <mergeCell ref="B2:D2"/>
    <mergeCell ref="B1:D1"/>
  </mergeCells>
  <conditionalFormatting sqref="C5:E6 C11:E65 C9:E9">
    <cfRule type="cellIs" dxfId="30" priority="7" operator="lessThan">
      <formula>0</formula>
    </cfRule>
  </conditionalFormatting>
  <conditionalFormatting sqref="D12:E17">
    <cfRule type="cellIs" dxfId="29" priority="6" operator="lessThan">
      <formula>0</formula>
    </cfRule>
  </conditionalFormatting>
  <conditionalFormatting sqref="I17:K42 O17:Q42">
    <cfRule type="cellIs" dxfId="28" priority="5" operator="lessThan">
      <formula>0</formula>
    </cfRule>
  </conditionalFormatting>
  <conditionalFormatting sqref="C7:E7">
    <cfRule type="cellIs" dxfId="27" priority="4" operator="lessThan">
      <formula>0</formula>
    </cfRule>
  </conditionalFormatting>
  <conditionalFormatting sqref="C8">
    <cfRule type="cellIs" dxfId="26" priority="2" operator="lessThan">
      <formula>0</formula>
    </cfRule>
  </conditionalFormatting>
  <conditionalFormatting sqref="D8">
    <cfRule type="cellIs" dxfId="25" priority="1" operator="lessThan">
      <formula>0</formula>
    </cfRule>
  </conditionalFormatting>
  <dataValidations count="15">
    <dataValidation allowBlank="1" showInputMessage="1" showErrorMessage="1" prompt="Créez un budget professionnel mensuel dans ce classeur. Entrez les détails des revenus dans les feuilles de tâche Revenu mensuel, Charges de personnel et Charges d’exploitation." sqref="A1" xr:uid="{00000000-0002-0000-0000-000000000000}"/>
    <dataValidation allowBlank="1" showInputMessage="1" showErrorMessage="1" prompt="Entrez le nom de la société dans cette cellule" sqref="B1 M24" xr:uid="{00000000-0002-0000-0000-000001000000}"/>
    <dataValidation allowBlank="1" showInputMessage="1" showErrorMessage="1" prompt="Entrez la date dans cette cellule. Le graphique de vue d’ensemble du budget figure dans la cellule B9" sqref="P25:Q25" xr:uid="{00000000-0002-0000-0000-000002000000}"/>
    <dataValidation allowBlank="1" showInputMessage="1" showErrorMessage="1" prompt="Les totaux budgétaires pour les revenus et les dépenses, tant estimés que réels, sont calculés automatiquement à partir de montants saisis dans d’autres feuilles de calcul. Le solde et la différence sont ajustés automatiquement" sqref="B4" xr:uid="{00000000-0002-0000-0000-000003000000}"/>
    <dataValidation allowBlank="1" showInputMessage="1" showErrorMessage="1" prompt="Les totaux estimés sont calculés automatiquement dans cette colonne sous ce titre" sqref="C4" xr:uid="{00000000-0002-0000-0000-000004000000}"/>
    <dataValidation allowBlank="1" showInputMessage="1" showErrorMessage="1" prompt="Les totaux réels sont calculés automatiquement dans cette colonne sous ce titre." sqref="D4" xr:uid="{00000000-0002-0000-0000-000005000000}"/>
    <dataValidation allowBlank="1" showInputMessage="1" showErrorMessage="1" prompt="La différence entre les totaux estimés et réels est calculée automatiquement dans cette colonne sous cette rubrique." sqref="E4" xr:uid="{00000000-0002-0000-0000-000006000000}"/>
    <dataValidation allowBlank="1" showInputMessage="1" showErrorMessage="1" prompt="Les 5 principaux postes de dépenses de fonctionnement sont mis à jour automatiquement dans le tableau ci-dessous." sqref="B10" xr:uid="{00000000-0002-0000-0000-000007000000}"/>
    <dataValidation allowBlank="1" showInputMessage="1" showErrorMessage="1" prompt="Les 5 principaux postes de dépense sont mis à jour automatiquement dans cette colonne sous ce titre." sqref="B11" xr:uid="{00000000-0002-0000-0000-000008000000}"/>
    <dataValidation allowBlank="1" showInputMessage="1" showErrorMessage="1" prompt="Le montant est mis à jour automatiquement dans cette colonne sous ce titre." sqref="C11" xr:uid="{00000000-0002-0000-0000-000009000000}"/>
    <dataValidation allowBlank="1" showInputMessage="1" showErrorMessage="1" prompt="Le pourcentage de dépenses est calculé automatiquement dans cette colonne sous ce titre." sqref="D11" xr:uid="{00000000-0002-0000-0000-00000A000000}"/>
    <dataValidation allowBlank="1" showInputMessage="1" showErrorMessage="1" prompt="Le montant de la réduction de 15 % est calculé automatiquement dans cette colonne sous ce titre." sqref="E11" xr:uid="{00000000-0002-0000-0000-00000B000000}"/>
    <dataValidation allowBlank="1" showInputMessage="1" showErrorMessage="1" prompt="Le titre de cette feuille de calcul se trouve dans cette cellule. Entrez la date dans la cellule de droite. Les totaux du budget sont automatiquement calculés dans le tableau des totaux à partir de la cellule B4." sqref="M25:O28 P26:U26" xr:uid="{00000000-0002-0000-0000-00000C000000}"/>
    <dataValidation allowBlank="1" showInputMessage="1" showErrorMessage="1" prompt="Le titre de cette feuille de calcul figure dans cette cellule. Entrez la date en cellule E1. Les totaux de budget sont calculés automatiquement à partir de la cellule B4 du tableau Totaux" sqref="B2 E2" xr:uid="{8E702F6A-5E78-4E17-977C-B5A4FD9A8B45}"/>
    <dataValidation allowBlank="1" showInputMessage="1" showErrorMessage="1" prompt="Entrez la date dans cette cellule." sqref="E1" xr:uid="{E30B488B-9392-4105-8398-E51CD7069B29}"/>
  </dataValidations>
  <printOptions horizontalCentered="1"/>
  <pageMargins left="0.25" right="0.25" top="0.25" bottom="0.25" header="0" footer="0"/>
  <pageSetup paperSize="9" fitToHeight="0" orientation="portrait" r:id="rId1"/>
  <headerFooter differentFirst="1">
    <oddFooter>Page &amp;P of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autoPageBreaks="0" fitToPage="1"/>
  </sheetPr>
  <dimension ref="A1:S127"/>
  <sheetViews>
    <sheetView showGridLines="0" zoomScaleNormal="100" workbookViewId="0"/>
  </sheetViews>
  <sheetFormatPr baseColWidth="10" defaultColWidth="9" defaultRowHeight="30" customHeight="1" x14ac:dyDescent="0.35"/>
  <cols>
    <col min="1" max="1" width="4.125" customWidth="1"/>
    <col min="2" max="2" width="30.875" customWidth="1"/>
    <col min="3" max="3" width="19" customWidth="1"/>
    <col min="4" max="4" width="18.75" customWidth="1"/>
    <col min="5" max="5" width="29.75" hidden="1" customWidth="1"/>
    <col min="6" max="6" width="19" customWidth="1"/>
    <col min="7" max="8" width="4.125" customWidth="1"/>
  </cols>
  <sheetData>
    <row r="1" spans="1:19" ht="31.5" customHeight="1" x14ac:dyDescent="0.5">
      <c r="A1" s="11"/>
      <c r="B1" s="42" t="s">
        <v>0</v>
      </c>
      <c r="C1" s="42"/>
      <c r="D1" s="42"/>
      <c r="E1" s="12" t="s">
        <v>12</v>
      </c>
      <c r="F1" s="34" t="s">
        <v>12</v>
      </c>
      <c r="G1" s="9"/>
      <c r="H1" s="5"/>
      <c r="I1" s="5"/>
    </row>
    <row r="2" spans="1:19" ht="42" customHeight="1" x14ac:dyDescent="0.35">
      <c r="A2" s="11"/>
      <c r="B2" s="43" t="s">
        <v>1</v>
      </c>
      <c r="C2" s="43"/>
      <c r="D2" s="43"/>
      <c r="E2" s="30"/>
      <c r="F2" s="7"/>
      <c r="G2" s="10"/>
      <c r="H2" s="6"/>
      <c r="I2" s="6"/>
      <c r="J2" s="2"/>
      <c r="K2" s="2"/>
      <c r="L2" s="2"/>
      <c r="M2" s="2"/>
      <c r="N2" s="2"/>
      <c r="O2" s="2"/>
      <c r="P2" s="2"/>
      <c r="Q2" s="2"/>
      <c r="R2" s="2"/>
      <c r="S2" s="2"/>
    </row>
    <row r="3" spans="1:19" ht="15" customHeight="1" x14ac:dyDescent="0.35">
      <c r="A3" s="13"/>
      <c r="B3" s="13"/>
      <c r="C3" s="13"/>
      <c r="D3" s="13"/>
      <c r="E3" s="13"/>
      <c r="F3" s="13"/>
      <c r="G3" s="14"/>
      <c r="H3" s="5"/>
      <c r="I3" s="5"/>
    </row>
    <row r="4" spans="1:19" s="2" customFormat="1" ht="30" customHeight="1" x14ac:dyDescent="0.35">
      <c r="A4" s="15"/>
      <c r="B4" s="31" t="s">
        <v>52</v>
      </c>
      <c r="C4" s="32" t="s">
        <v>8</v>
      </c>
      <c r="D4" s="32" t="s">
        <v>10</v>
      </c>
      <c r="E4" s="32" t="s">
        <v>19</v>
      </c>
      <c r="F4" s="32" t="s">
        <v>13</v>
      </c>
      <c r="G4" s="14"/>
      <c r="H4" s="5"/>
      <c r="I4" s="5"/>
      <c r="J4"/>
      <c r="K4"/>
      <c r="L4"/>
      <c r="M4"/>
      <c r="N4"/>
      <c r="O4"/>
      <c r="P4"/>
      <c r="Q4"/>
      <c r="R4"/>
      <c r="S4"/>
    </row>
    <row r="5" spans="1:19" ht="30" customHeight="1" x14ac:dyDescent="0.35">
      <c r="A5" s="13"/>
      <c r="B5" s="33" t="s">
        <v>15</v>
      </c>
      <c r="C5">
        <v>60000</v>
      </c>
      <c r="D5">
        <v>54000</v>
      </c>
      <c r="E5">
        <f>Revenu[[#This Row],[RÉEL]]+(10^-6)*ROW(Revenu[[#This Row],[RÉEL]])</f>
        <v>54000.000005000002</v>
      </c>
      <c r="F5">
        <f>Revenu[[#This Row],[RÉEL]]-Revenu[[#This Row],[ESTIMÉ]]</f>
        <v>-6000</v>
      </c>
      <c r="G5" s="14"/>
      <c r="H5" s="5"/>
      <c r="I5" s="5"/>
    </row>
    <row r="6" spans="1:19" ht="30" customHeight="1" x14ac:dyDescent="0.35">
      <c r="A6" s="13"/>
      <c r="B6" s="33" t="s">
        <v>16</v>
      </c>
      <c r="C6">
        <v>3000</v>
      </c>
      <c r="D6">
        <v>3000</v>
      </c>
      <c r="E6">
        <f>Revenu[[#This Row],[RÉEL]]+(10^-6)*ROW(Revenu[[#This Row],[RÉEL]])</f>
        <v>3000.0000060000002</v>
      </c>
      <c r="F6">
        <f>Revenu[[#This Row],[RÉEL]]-Revenu[[#This Row],[ESTIMÉ]]</f>
        <v>0</v>
      </c>
      <c r="G6" s="16"/>
      <c r="H6" s="5"/>
      <c r="I6" s="5"/>
    </row>
    <row r="7" spans="1:19" ht="30" customHeight="1" x14ac:dyDescent="0.35">
      <c r="A7" s="13"/>
      <c r="B7" s="33" t="s">
        <v>17</v>
      </c>
      <c r="C7">
        <v>300</v>
      </c>
      <c r="D7">
        <v>450</v>
      </c>
      <c r="E7">
        <f>Revenu[[#This Row],[RÉEL]]+(10^-6)*ROW(Revenu[[#This Row],[RÉEL]])</f>
        <v>450.00000699999998</v>
      </c>
      <c r="F7">
        <f>Revenu[[#This Row],[RÉEL]]-Revenu[[#This Row],[ESTIMÉ]]</f>
        <v>150</v>
      </c>
      <c r="G7" s="13"/>
      <c r="H7" s="5"/>
      <c r="I7" s="5"/>
    </row>
    <row r="8" spans="1:19" ht="30" customHeight="1" x14ac:dyDescent="0.35">
      <c r="A8" s="13"/>
      <c r="B8" s="33" t="s">
        <v>18</v>
      </c>
      <c r="C8">
        <f>SUBTOTAL(109,Revenu[ESTIMÉ])</f>
        <v>63300</v>
      </c>
      <c r="D8">
        <f>SUBTOTAL(109,Revenu[RÉEL])</f>
        <v>57450</v>
      </c>
      <c r="F8">
        <f>SUBTOTAL(109,Revenu[DIFFÉRENCE])</f>
        <v>-5850</v>
      </c>
      <c r="G8" s="13"/>
      <c r="H8" s="5"/>
      <c r="I8" s="5"/>
    </row>
    <row r="9" spans="1:19" ht="30" customHeight="1" x14ac:dyDescent="0.35">
      <c r="H9" s="20"/>
      <c r="I9" s="20"/>
    </row>
    <row r="10" spans="1:19" ht="30" customHeight="1" x14ac:dyDescent="0.35">
      <c r="H10" s="20"/>
      <c r="I10" s="20"/>
    </row>
    <row r="11" spans="1:19" ht="30" customHeight="1" x14ac:dyDescent="0.35">
      <c r="H11" s="20"/>
      <c r="I11" s="20"/>
    </row>
    <row r="12" spans="1:19" ht="30" customHeight="1" x14ac:dyDescent="0.35">
      <c r="H12" s="20"/>
      <c r="I12" s="20"/>
    </row>
    <row r="13" spans="1:19" ht="30" customHeight="1" x14ac:dyDescent="0.35">
      <c r="H13" s="20"/>
      <c r="I13" s="20"/>
    </row>
    <row r="14" spans="1:19" ht="30" customHeight="1" x14ac:dyDescent="0.35">
      <c r="H14" s="20"/>
      <c r="I14" s="20"/>
    </row>
    <row r="15" spans="1:19" ht="30" customHeight="1" x14ac:dyDescent="0.35">
      <c r="H15" s="20"/>
      <c r="I15" s="20"/>
    </row>
    <row r="16" spans="1:19" ht="30" customHeight="1" x14ac:dyDescent="0.35">
      <c r="H16" s="20"/>
      <c r="I16" s="20"/>
    </row>
    <row r="17" spans="8:9" ht="30" customHeight="1" x14ac:dyDescent="0.35">
      <c r="H17" s="20"/>
      <c r="I17" s="20"/>
    </row>
    <row r="18" spans="8:9" ht="30" customHeight="1" x14ac:dyDescent="0.35">
      <c r="H18" s="20"/>
      <c r="I18" s="20"/>
    </row>
    <row r="19" spans="8:9" ht="30" customHeight="1" x14ac:dyDescent="0.35">
      <c r="H19" s="20"/>
      <c r="I19" s="20"/>
    </row>
    <row r="20" spans="8:9" ht="30" customHeight="1" x14ac:dyDescent="0.35">
      <c r="H20" s="20"/>
      <c r="I20" s="20"/>
    </row>
    <row r="21" spans="8:9" ht="30" customHeight="1" x14ac:dyDescent="0.35">
      <c r="H21" s="20"/>
      <c r="I21" s="20"/>
    </row>
    <row r="22" spans="8:9" ht="30" customHeight="1" x14ac:dyDescent="0.35">
      <c r="H22" s="20"/>
      <c r="I22" s="20"/>
    </row>
    <row r="23" spans="8:9" ht="30" customHeight="1" x14ac:dyDescent="0.35">
      <c r="H23" s="20"/>
      <c r="I23" s="20"/>
    </row>
    <row r="24" spans="8:9" ht="30" customHeight="1" x14ac:dyDescent="0.35">
      <c r="H24" s="20"/>
      <c r="I24" s="20"/>
    </row>
    <row r="25" spans="8:9" ht="30" customHeight="1" x14ac:dyDescent="0.35">
      <c r="H25" s="20"/>
      <c r="I25" s="20"/>
    </row>
    <row r="26" spans="8:9" ht="30" customHeight="1" x14ac:dyDescent="0.35">
      <c r="H26" s="20"/>
      <c r="I26" s="20"/>
    </row>
    <row r="27" spans="8:9" ht="30" customHeight="1" x14ac:dyDescent="0.35">
      <c r="H27" s="20"/>
      <c r="I27" s="20"/>
    </row>
    <row r="28" spans="8:9" ht="30" customHeight="1" x14ac:dyDescent="0.35">
      <c r="H28" s="20"/>
      <c r="I28" s="20"/>
    </row>
    <row r="29" spans="8:9" ht="30" customHeight="1" x14ac:dyDescent="0.35">
      <c r="H29" s="20"/>
      <c r="I29" s="20"/>
    </row>
    <row r="30" spans="8:9" ht="30" customHeight="1" x14ac:dyDescent="0.35">
      <c r="H30" s="20"/>
      <c r="I30" s="20"/>
    </row>
    <row r="31" spans="8:9" ht="30" customHeight="1" x14ac:dyDescent="0.35">
      <c r="H31" s="20"/>
      <c r="I31" s="20"/>
    </row>
    <row r="32" spans="8:9" ht="30" customHeight="1" x14ac:dyDescent="0.35">
      <c r="H32" s="20"/>
      <c r="I32" s="20"/>
    </row>
    <row r="33" spans="8:9" ht="30" customHeight="1" x14ac:dyDescent="0.35">
      <c r="H33" s="20"/>
      <c r="I33" s="20"/>
    </row>
    <row r="34" spans="8:9" ht="30" customHeight="1" x14ac:dyDescent="0.35">
      <c r="H34" s="20"/>
      <c r="I34" s="20"/>
    </row>
    <row r="35" spans="8:9" ht="30" customHeight="1" x14ac:dyDescent="0.35">
      <c r="H35" s="20"/>
      <c r="I35" s="20"/>
    </row>
    <row r="36" spans="8:9" ht="30" customHeight="1" x14ac:dyDescent="0.35">
      <c r="H36" s="20"/>
      <c r="I36" s="20"/>
    </row>
    <row r="37" spans="8:9" ht="30" customHeight="1" x14ac:dyDescent="0.35">
      <c r="H37" s="20"/>
      <c r="I37" s="20"/>
    </row>
    <row r="38" spans="8:9" ht="30" customHeight="1" x14ac:dyDescent="0.35">
      <c r="H38" s="20"/>
      <c r="I38" s="20"/>
    </row>
    <row r="39" spans="8:9" ht="30" customHeight="1" x14ac:dyDescent="0.35">
      <c r="H39" s="20"/>
      <c r="I39" s="20"/>
    </row>
    <row r="40" spans="8:9" ht="30" customHeight="1" x14ac:dyDescent="0.35">
      <c r="H40" s="20"/>
      <c r="I40" s="20"/>
    </row>
    <row r="41" spans="8:9" ht="30" customHeight="1" x14ac:dyDescent="0.35">
      <c r="H41" s="20"/>
      <c r="I41" s="20"/>
    </row>
    <row r="42" spans="8:9" ht="30" customHeight="1" x14ac:dyDescent="0.35">
      <c r="H42" s="20"/>
      <c r="I42" s="20"/>
    </row>
    <row r="43" spans="8:9" ht="30" customHeight="1" x14ac:dyDescent="0.35">
      <c r="H43" s="20"/>
      <c r="I43" s="20"/>
    </row>
    <row r="44" spans="8:9" ht="30" customHeight="1" x14ac:dyDescent="0.35">
      <c r="H44" s="20"/>
      <c r="I44" s="20"/>
    </row>
    <row r="45" spans="8:9" ht="30" customHeight="1" x14ac:dyDescent="0.35">
      <c r="H45" s="20"/>
      <c r="I45" s="20"/>
    </row>
    <row r="46" spans="8:9" ht="30" customHeight="1" x14ac:dyDescent="0.35">
      <c r="H46" s="20"/>
      <c r="I46" s="20"/>
    </row>
    <row r="47" spans="8:9" ht="30" customHeight="1" x14ac:dyDescent="0.35">
      <c r="H47" s="20"/>
      <c r="I47" s="20"/>
    </row>
    <row r="48" spans="8:9" ht="30" customHeight="1" x14ac:dyDescent="0.35">
      <c r="H48" s="20"/>
      <c r="I48" s="20"/>
    </row>
    <row r="49" spans="8:9" ht="30" customHeight="1" x14ac:dyDescent="0.35">
      <c r="H49" s="20"/>
      <c r="I49" s="20"/>
    </row>
    <row r="50" spans="8:9" ht="30" customHeight="1" x14ac:dyDescent="0.35">
      <c r="H50" s="20"/>
      <c r="I50" s="20"/>
    </row>
    <row r="51" spans="8:9" ht="30" customHeight="1" x14ac:dyDescent="0.35">
      <c r="H51" s="20"/>
      <c r="I51" s="20"/>
    </row>
    <row r="52" spans="8:9" ht="30" customHeight="1" x14ac:dyDescent="0.35">
      <c r="H52" s="20"/>
      <c r="I52" s="20"/>
    </row>
    <row r="53" spans="8:9" ht="30" customHeight="1" x14ac:dyDescent="0.35">
      <c r="H53" s="20"/>
      <c r="I53" s="20"/>
    </row>
    <row r="54" spans="8:9" ht="30" customHeight="1" x14ac:dyDescent="0.35">
      <c r="H54" s="20"/>
      <c r="I54" s="20"/>
    </row>
    <row r="55" spans="8:9" ht="30" customHeight="1" x14ac:dyDescent="0.35">
      <c r="H55" s="20"/>
      <c r="I55" s="20"/>
    </row>
    <row r="56" spans="8:9" ht="30" customHeight="1" x14ac:dyDescent="0.35">
      <c r="H56" s="20"/>
      <c r="I56" s="20"/>
    </row>
    <row r="57" spans="8:9" ht="30" customHeight="1" x14ac:dyDescent="0.35">
      <c r="H57" s="20"/>
      <c r="I57" s="20"/>
    </row>
    <row r="58" spans="8:9" ht="30" customHeight="1" x14ac:dyDescent="0.35">
      <c r="H58" s="20"/>
      <c r="I58" s="20"/>
    </row>
    <row r="59" spans="8:9" ht="30" customHeight="1" x14ac:dyDescent="0.35">
      <c r="H59" s="20"/>
      <c r="I59" s="20"/>
    </row>
    <row r="60" spans="8:9" ht="30" customHeight="1" x14ac:dyDescent="0.35">
      <c r="H60" s="20"/>
      <c r="I60" s="20"/>
    </row>
    <row r="61" spans="8:9" ht="30" customHeight="1" x14ac:dyDescent="0.35">
      <c r="H61" s="20"/>
      <c r="I61" s="20"/>
    </row>
    <row r="62" spans="8:9" ht="30" customHeight="1" x14ac:dyDescent="0.35">
      <c r="H62" s="20"/>
      <c r="I62" s="20"/>
    </row>
    <row r="63" spans="8:9" ht="30" customHeight="1" x14ac:dyDescent="0.35">
      <c r="H63" s="20"/>
      <c r="I63" s="20"/>
    </row>
    <row r="64" spans="8:9" ht="30" customHeight="1" x14ac:dyDescent="0.35">
      <c r="H64" s="20"/>
      <c r="I64" s="20"/>
    </row>
    <row r="65" spans="8:9" ht="30" customHeight="1" x14ac:dyDescent="0.35">
      <c r="H65" s="20"/>
      <c r="I65" s="20"/>
    </row>
    <row r="66" spans="8:9" ht="30" customHeight="1" x14ac:dyDescent="0.35">
      <c r="H66" s="20"/>
      <c r="I66" s="20"/>
    </row>
    <row r="67" spans="8:9" ht="30" customHeight="1" x14ac:dyDescent="0.35">
      <c r="H67" s="20"/>
      <c r="I67" s="20"/>
    </row>
    <row r="68" spans="8:9" ht="30" customHeight="1" x14ac:dyDescent="0.35">
      <c r="H68" s="20"/>
      <c r="I68" s="20"/>
    </row>
    <row r="69" spans="8:9" ht="30" customHeight="1" x14ac:dyDescent="0.35">
      <c r="H69" s="20"/>
      <c r="I69" s="20"/>
    </row>
    <row r="70" spans="8:9" ht="30" customHeight="1" x14ac:dyDescent="0.35">
      <c r="H70" s="20"/>
      <c r="I70" s="20"/>
    </row>
    <row r="71" spans="8:9" ht="30" customHeight="1" x14ac:dyDescent="0.35">
      <c r="H71" s="20"/>
      <c r="I71" s="20"/>
    </row>
    <row r="72" spans="8:9" ht="30" customHeight="1" x14ac:dyDescent="0.35">
      <c r="H72" s="20"/>
      <c r="I72" s="20"/>
    </row>
    <row r="73" spans="8:9" ht="30" customHeight="1" x14ac:dyDescent="0.35">
      <c r="H73" s="20"/>
      <c r="I73" s="20"/>
    </row>
    <row r="74" spans="8:9" ht="30" customHeight="1" x14ac:dyDescent="0.35">
      <c r="H74" s="20"/>
      <c r="I74" s="20"/>
    </row>
    <row r="75" spans="8:9" ht="30" customHeight="1" x14ac:dyDescent="0.35">
      <c r="H75" s="20"/>
      <c r="I75" s="20"/>
    </row>
    <row r="76" spans="8:9" ht="30" customHeight="1" x14ac:dyDescent="0.35">
      <c r="H76" s="20"/>
      <c r="I76" s="20"/>
    </row>
    <row r="77" spans="8:9" ht="30" customHeight="1" x14ac:dyDescent="0.35">
      <c r="H77" s="20"/>
      <c r="I77" s="20"/>
    </row>
    <row r="78" spans="8:9" ht="30" customHeight="1" x14ac:dyDescent="0.35">
      <c r="H78" s="20"/>
      <c r="I78" s="20"/>
    </row>
    <row r="79" spans="8:9" ht="30" customHeight="1" x14ac:dyDescent="0.35">
      <c r="H79" s="20"/>
      <c r="I79" s="20"/>
    </row>
    <row r="80" spans="8:9" ht="30" customHeight="1" x14ac:dyDescent="0.35">
      <c r="H80" s="20"/>
      <c r="I80" s="20"/>
    </row>
    <row r="81" spans="8:9" ht="30" customHeight="1" x14ac:dyDescent="0.35">
      <c r="H81" s="20"/>
      <c r="I81" s="20"/>
    </row>
    <row r="82" spans="8:9" ht="30" customHeight="1" x14ac:dyDescent="0.35">
      <c r="H82" s="20"/>
      <c r="I82" s="20"/>
    </row>
    <row r="83" spans="8:9" ht="30" customHeight="1" x14ac:dyDescent="0.35">
      <c r="H83" s="20"/>
      <c r="I83" s="20"/>
    </row>
    <row r="84" spans="8:9" ht="30" customHeight="1" x14ac:dyDescent="0.35">
      <c r="H84" s="20"/>
      <c r="I84" s="20"/>
    </row>
    <row r="85" spans="8:9" ht="30" customHeight="1" x14ac:dyDescent="0.35">
      <c r="H85" s="20"/>
      <c r="I85" s="20"/>
    </row>
    <row r="86" spans="8:9" ht="30" customHeight="1" x14ac:dyDescent="0.35">
      <c r="H86" s="20"/>
      <c r="I86" s="20"/>
    </row>
    <row r="87" spans="8:9" ht="30" customHeight="1" x14ac:dyDescent="0.35">
      <c r="H87" s="20"/>
      <c r="I87" s="20"/>
    </row>
    <row r="88" spans="8:9" ht="30" customHeight="1" x14ac:dyDescent="0.35">
      <c r="H88" s="20"/>
      <c r="I88" s="20"/>
    </row>
    <row r="89" spans="8:9" ht="30" customHeight="1" x14ac:dyDescent="0.35">
      <c r="H89" s="20"/>
      <c r="I89" s="20"/>
    </row>
    <row r="90" spans="8:9" ht="30" customHeight="1" x14ac:dyDescent="0.35">
      <c r="H90" s="20"/>
      <c r="I90" s="20"/>
    </row>
    <row r="91" spans="8:9" ht="30" customHeight="1" x14ac:dyDescent="0.35">
      <c r="H91" s="20"/>
      <c r="I91" s="20"/>
    </row>
    <row r="92" spans="8:9" ht="30" customHeight="1" x14ac:dyDescent="0.35">
      <c r="H92" s="20"/>
      <c r="I92" s="20"/>
    </row>
    <row r="93" spans="8:9" ht="30" customHeight="1" x14ac:dyDescent="0.35">
      <c r="H93" s="20"/>
      <c r="I93" s="20"/>
    </row>
    <row r="94" spans="8:9" ht="30" customHeight="1" x14ac:dyDescent="0.35">
      <c r="H94" s="20"/>
      <c r="I94" s="20"/>
    </row>
    <row r="95" spans="8:9" ht="30" customHeight="1" x14ac:dyDescent="0.35">
      <c r="H95" s="20"/>
      <c r="I95" s="20"/>
    </row>
    <row r="96" spans="8:9" ht="30" customHeight="1" x14ac:dyDescent="0.35">
      <c r="H96" s="20"/>
      <c r="I96" s="20"/>
    </row>
    <row r="97" spans="8:9" ht="30" customHeight="1" x14ac:dyDescent="0.35">
      <c r="H97" s="20"/>
      <c r="I97" s="20"/>
    </row>
    <row r="98" spans="8:9" ht="30" customHeight="1" x14ac:dyDescent="0.35">
      <c r="H98" s="20"/>
      <c r="I98" s="20"/>
    </row>
    <row r="99" spans="8:9" ht="30" customHeight="1" x14ac:dyDescent="0.35">
      <c r="H99" s="20"/>
      <c r="I99" s="20"/>
    </row>
    <row r="100" spans="8:9" ht="30" customHeight="1" x14ac:dyDescent="0.35">
      <c r="H100" s="20"/>
      <c r="I100" s="20"/>
    </row>
    <row r="101" spans="8:9" ht="30" customHeight="1" x14ac:dyDescent="0.35">
      <c r="H101" s="20"/>
      <c r="I101" s="20"/>
    </row>
    <row r="102" spans="8:9" ht="30" customHeight="1" x14ac:dyDescent="0.35">
      <c r="H102" s="20"/>
      <c r="I102" s="20"/>
    </row>
    <row r="103" spans="8:9" ht="30" customHeight="1" x14ac:dyDescent="0.35">
      <c r="H103" s="20"/>
      <c r="I103" s="20"/>
    </row>
    <row r="104" spans="8:9" ht="30" customHeight="1" x14ac:dyDescent="0.35">
      <c r="H104" s="20"/>
      <c r="I104" s="20"/>
    </row>
    <row r="105" spans="8:9" ht="30" customHeight="1" x14ac:dyDescent="0.35">
      <c r="H105" s="20"/>
      <c r="I105" s="20"/>
    </row>
    <row r="106" spans="8:9" ht="30" customHeight="1" x14ac:dyDescent="0.35">
      <c r="H106" s="20"/>
      <c r="I106" s="20"/>
    </row>
    <row r="107" spans="8:9" ht="30" customHeight="1" x14ac:dyDescent="0.35">
      <c r="H107" s="20"/>
      <c r="I107" s="20"/>
    </row>
    <row r="108" spans="8:9" ht="30" customHeight="1" x14ac:dyDescent="0.35">
      <c r="H108" s="20"/>
      <c r="I108" s="20"/>
    </row>
    <row r="109" spans="8:9" ht="30" customHeight="1" x14ac:dyDescent="0.35">
      <c r="H109" s="20"/>
      <c r="I109" s="20"/>
    </row>
    <row r="110" spans="8:9" ht="30" customHeight="1" x14ac:dyDescent="0.35">
      <c r="H110" s="20"/>
      <c r="I110" s="20"/>
    </row>
    <row r="111" spans="8:9" ht="30" customHeight="1" x14ac:dyDescent="0.35">
      <c r="H111" s="20"/>
      <c r="I111" s="20"/>
    </row>
    <row r="112" spans="8:9" ht="30" customHeight="1" x14ac:dyDescent="0.35">
      <c r="H112" s="20"/>
      <c r="I112" s="20"/>
    </row>
    <row r="113" spans="8:9" ht="30" customHeight="1" x14ac:dyDescent="0.35">
      <c r="H113" s="20"/>
      <c r="I113" s="20"/>
    </row>
    <row r="114" spans="8:9" ht="30" customHeight="1" x14ac:dyDescent="0.35">
      <c r="H114" s="20"/>
      <c r="I114" s="20"/>
    </row>
    <row r="115" spans="8:9" ht="30" customHeight="1" x14ac:dyDescent="0.35">
      <c r="H115" s="20"/>
      <c r="I115" s="20"/>
    </row>
    <row r="116" spans="8:9" ht="30" customHeight="1" x14ac:dyDescent="0.35">
      <c r="H116" s="20"/>
      <c r="I116" s="20"/>
    </row>
    <row r="117" spans="8:9" ht="30" customHeight="1" x14ac:dyDescent="0.35">
      <c r="H117" s="20"/>
      <c r="I117" s="20"/>
    </row>
    <row r="118" spans="8:9" ht="30" customHeight="1" x14ac:dyDescent="0.35">
      <c r="H118" s="20"/>
      <c r="I118" s="20"/>
    </row>
    <row r="119" spans="8:9" ht="30" customHeight="1" x14ac:dyDescent="0.35">
      <c r="H119" s="20"/>
      <c r="I119" s="20"/>
    </row>
    <row r="120" spans="8:9" ht="30" customHeight="1" x14ac:dyDescent="0.35">
      <c r="H120" s="20"/>
      <c r="I120" s="20"/>
    </row>
    <row r="121" spans="8:9" ht="30" customHeight="1" x14ac:dyDescent="0.35">
      <c r="H121" s="20"/>
      <c r="I121" s="20"/>
    </row>
    <row r="122" spans="8:9" ht="30" customHeight="1" x14ac:dyDescent="0.35">
      <c r="H122" s="20"/>
      <c r="I122" s="20"/>
    </row>
    <row r="123" spans="8:9" ht="30" customHeight="1" x14ac:dyDescent="0.35">
      <c r="H123" s="20"/>
      <c r="I123" s="20"/>
    </row>
    <row r="124" spans="8:9" ht="30" customHeight="1" x14ac:dyDescent="0.35">
      <c r="H124" s="20"/>
      <c r="I124" s="20"/>
    </row>
    <row r="125" spans="8:9" ht="30" customHeight="1" x14ac:dyDescent="0.35">
      <c r="H125" s="20"/>
      <c r="I125" s="20"/>
    </row>
    <row r="126" spans="8:9" ht="30" customHeight="1" x14ac:dyDescent="0.35">
      <c r="H126" s="20"/>
      <c r="I126" s="20"/>
    </row>
    <row r="127" spans="8:9" ht="30" customHeight="1" x14ac:dyDescent="0.35">
      <c r="H127" s="20"/>
      <c r="I127" s="20"/>
    </row>
  </sheetData>
  <sheetProtection insertColumns="0" insertRows="0" deleteColumns="0" deleteRows="0" selectLockedCells="1" autoFilter="0"/>
  <dataConsolidate/>
  <mergeCells count="2">
    <mergeCell ref="B1:D1"/>
    <mergeCell ref="B2:D2"/>
  </mergeCells>
  <conditionalFormatting sqref="F8">
    <cfRule type="cellIs" dxfId="11" priority="3" operator="lessThan">
      <formula>0</formula>
    </cfRule>
  </conditionalFormatting>
  <dataValidations count="10">
    <dataValidation type="custom" allowBlank="1" showInputMessage="1" showErrorMessage="1" errorTitle="ALERTE" error="Cette cellule est renseignée automatiquement et ne doit pas être remplacée. Le remplacement de cette cellule empêcherait l’exécution des calculs dans cette feuille." sqref="G3:G5" xr:uid="{00000000-0002-0000-0100-000000000000}">
      <formula1>LEN(G3)=""</formula1>
    </dataValidation>
    <dataValidation allowBlank="1" showInputMessage="1" showErrorMessage="1" errorTitle="ALERTE" error="Cette cellule est renseignée automatiquement et ne doit pas être remplacée. Le remplacement de cette cellule empêcherait l’exécution des calculs dans cette feuille." sqref="F5:F7" xr:uid="{00000000-0002-0000-0100-000001000000}"/>
    <dataValidation allowBlank="1" showInputMessage="1" showErrorMessage="1" prompt="Entrez les détails de revenus dans cette colonne sous ce titre. Utilisez les filtres de titre pour trouver des entrées spécifiques" sqref="B4" xr:uid="{00000000-0002-0000-0100-000002000000}"/>
    <dataValidation allowBlank="1" showInputMessage="1" showErrorMessage="1" prompt="Entrez le montant estimé dans cette colonne sous ce titre" sqref="C4" xr:uid="{00000000-0002-0000-0100-000003000000}"/>
    <dataValidation allowBlank="1" showInputMessage="1" showErrorMessage="1" prompt="Entrez le montant réel dans cette colonne sous ce titre." sqref="D4" xr:uid="{00000000-0002-0000-0100-000004000000}"/>
    <dataValidation allowBlank="1" showInputMessage="1" showErrorMessage="1" prompt="La différence entre les revenus estimés et réels est calculée automatiquement dans cette colonne sous ce titre" sqref="F4" xr:uid="{00000000-0002-0000-0100-000005000000}"/>
    <dataValidation allowBlank="1" showInputMessage="1" showErrorMessage="1" prompt="Entrez le nom de la société dans cette cellule" sqref="B1" xr:uid="{00000000-0002-0000-0100-000008000000}"/>
    <dataValidation allowBlank="1" showInputMessage="1" showErrorMessage="1" prompt="Créez un budget professionnel mensuel dans ce classeur. Entrez les détails des revenus dans les feuilles de tâche Revenu mensuel, Charges de personnel et Charges d’exploitation." sqref="A1" xr:uid="{00000000-0002-0000-0100-000009000000}"/>
    <dataValidation allowBlank="1" showInputMessage="1" showErrorMessage="1" prompt="Le titre de cette feuille de calcul figure dans cette cellule. Entrez la date en cellule F1. Les totaux de budget sont calculés automatiquement à partir de la cellule B4 du tableau Totaux." sqref="B2 E2" xr:uid="{E94C5016-68FE-4394-9F6F-CB2BBEB64B1D}"/>
    <dataValidation allowBlank="1" showInputMessage="1" showErrorMessage="1" prompt="Entrez la date dans cette cellule." sqref="F1" xr:uid="{9A03F494-017A-4E21-8D5E-DBDE186E011A}"/>
  </dataValidations>
  <printOptions horizontalCentered="1"/>
  <pageMargins left="0.25" right="0.25" top="0.25" bottom="0.25" header="0" footer="0"/>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8" id="{9B1F0385-725B-457A-9CC0-2AD50E12D260}">
            <x14:iconSet iconSet="3Flags" custom="1">
              <x14:cfvo type="percent">
                <xm:f>0</xm:f>
              </x14:cfvo>
              <x14:cfvo type="num">
                <xm:f>0</xm:f>
              </x14:cfvo>
              <x14:cfvo type="num">
                <xm:f>0</xm:f>
              </x14:cfvo>
              <x14:cfIcon iconSet="3Flags" iconId="0"/>
              <x14:cfIcon iconSet="NoIcons" iconId="0"/>
              <x14:cfIcon iconSet="NoIcons" iconId="0"/>
            </x14:iconSet>
          </x14:cfRule>
          <xm:sqref>G3:G5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autoPageBreaks="0" fitToPage="1"/>
  </sheetPr>
  <dimension ref="A1:G19"/>
  <sheetViews>
    <sheetView showGridLines="0" zoomScaleNormal="100" workbookViewId="0"/>
  </sheetViews>
  <sheetFormatPr baseColWidth="10" defaultColWidth="9" defaultRowHeight="30" customHeight="1" x14ac:dyDescent="0.35"/>
  <cols>
    <col min="1" max="1" width="4.125" customWidth="1"/>
    <col min="2" max="2" width="30.875" customWidth="1"/>
    <col min="3" max="3" width="19" customWidth="1"/>
    <col min="4" max="4" width="18.75" customWidth="1"/>
    <col min="5" max="5" width="29.75" hidden="1" customWidth="1"/>
    <col min="6" max="6" width="19" customWidth="1"/>
    <col min="7" max="8" width="4.125" customWidth="1"/>
  </cols>
  <sheetData>
    <row r="1" spans="1:7" ht="31.5" customHeight="1" x14ac:dyDescent="0.5">
      <c r="A1" s="11"/>
      <c r="B1" s="42" t="s">
        <v>0</v>
      </c>
      <c r="C1" s="42"/>
      <c r="D1" s="42"/>
      <c r="E1" s="12" t="s">
        <v>12</v>
      </c>
      <c r="F1" s="34" t="s">
        <v>12</v>
      </c>
      <c r="G1" s="9"/>
    </row>
    <row r="2" spans="1:7" ht="42" customHeight="1" x14ac:dyDescent="0.35">
      <c r="A2" s="11"/>
      <c r="B2" s="43" t="s">
        <v>1</v>
      </c>
      <c r="C2" s="43"/>
      <c r="D2" s="43"/>
      <c r="E2" s="30"/>
      <c r="F2" s="7"/>
      <c r="G2" s="10"/>
    </row>
    <row r="3" spans="1:7" ht="15" customHeight="1" x14ac:dyDescent="0.35">
      <c r="A3" s="13"/>
      <c r="B3" s="13"/>
      <c r="C3" s="13"/>
      <c r="D3" s="13"/>
      <c r="E3" s="13"/>
      <c r="F3" s="13"/>
      <c r="G3" s="17"/>
    </row>
    <row r="4" spans="1:7" ht="30" customHeight="1" x14ac:dyDescent="0.35">
      <c r="A4" s="15"/>
      <c r="B4" s="31" t="s">
        <v>20</v>
      </c>
      <c r="C4" s="32" t="s">
        <v>8</v>
      </c>
      <c r="D4" s="32" t="s">
        <v>10</v>
      </c>
      <c r="E4" s="32" t="s">
        <v>19</v>
      </c>
      <c r="F4" s="32" t="s">
        <v>13</v>
      </c>
      <c r="G4" s="18"/>
    </row>
    <row r="5" spans="1:7" ht="30" customHeight="1" x14ac:dyDescent="0.35">
      <c r="A5" s="13"/>
      <c r="B5" s="33" t="s">
        <v>21</v>
      </c>
      <c r="C5">
        <v>9500</v>
      </c>
      <c r="D5">
        <v>9600</v>
      </c>
      <c r="E5">
        <f>ChargesPersonnel[[#This Row],[RÉEL]]+(10^-6)*ROW(ChargesPersonnel[[#This Row],[RÉEL]])</f>
        <v>9600.0000049999999</v>
      </c>
      <c r="F5">
        <f>ChargesPersonnel[[#This Row],[ESTIMÉ]]-ChargesPersonnel[[#This Row],[RÉEL]]</f>
        <v>-100</v>
      </c>
      <c r="G5" s="14"/>
    </row>
    <row r="6" spans="1:7" ht="30" customHeight="1" x14ac:dyDescent="0.35">
      <c r="A6" s="13"/>
      <c r="B6" s="33" t="s">
        <v>22</v>
      </c>
      <c r="C6">
        <v>4000</v>
      </c>
      <c r="D6">
        <v>0</v>
      </c>
      <c r="E6">
        <f>ChargesPersonnel[[#This Row],[RÉEL]]+(10^-6)*ROW(ChargesPersonnel[[#This Row],[RÉEL]])</f>
        <v>6.0000000000000002E-6</v>
      </c>
      <c r="F6">
        <f>ChargesPersonnel[[#This Row],[ESTIMÉ]]-ChargesPersonnel[[#This Row],[RÉEL]]</f>
        <v>4000</v>
      </c>
      <c r="G6" s="14"/>
    </row>
    <row r="7" spans="1:7" ht="30" customHeight="1" x14ac:dyDescent="0.35">
      <c r="A7" s="13"/>
      <c r="B7" s="33" t="s">
        <v>23</v>
      </c>
      <c r="C7">
        <v>5000</v>
      </c>
      <c r="D7">
        <v>4500</v>
      </c>
      <c r="E7">
        <f>ChargesPersonnel[[#This Row],[RÉEL]]+(10^-6)*ROW(ChargesPersonnel[[#This Row],[RÉEL]])</f>
        <v>4500.0000069999996</v>
      </c>
      <c r="F7">
        <f>ChargesPersonnel[[#This Row],[ESTIMÉ]]-ChargesPersonnel[[#This Row],[RÉEL]]</f>
        <v>500</v>
      </c>
      <c r="G7" s="14"/>
    </row>
    <row r="8" spans="1:7" ht="30" customHeight="1" x14ac:dyDescent="0.35">
      <c r="A8" s="13"/>
      <c r="B8" s="24" t="s">
        <v>24</v>
      </c>
      <c r="C8">
        <f>SUBTOTAL(109,ChargesPersonnel[ESTIMÉ])</f>
        <v>18500</v>
      </c>
      <c r="D8">
        <f>SUBTOTAL(109,ChargesPersonnel[RÉEL])</f>
        <v>14100</v>
      </c>
      <c r="E8" s="28"/>
      <c r="F8">
        <f>SUBTOTAL(109,ChargesPersonnel[DIFFÉRENCE])</f>
        <v>4400</v>
      </c>
      <c r="G8" s="16"/>
    </row>
    <row r="19" spans="6:6" ht="30" customHeight="1" x14ac:dyDescent="0.35">
      <c r="F19" t="s">
        <v>25</v>
      </c>
    </row>
  </sheetData>
  <sheetProtection insertColumns="0" insertRows="0" deleteColumns="0" deleteRows="0" selectLockedCells="1" autoFilter="0"/>
  <dataConsolidate/>
  <mergeCells count="2">
    <mergeCell ref="B1:D1"/>
    <mergeCell ref="B2:D2"/>
  </mergeCells>
  <dataValidations count="10">
    <dataValidation allowBlank="1" showInputMessage="1" showErrorMessage="1" errorTitle="ALERTE" error="Cette cellule est renseignée automatiquement et ne doit pas être remplacée. Le remplacement de cette cellule empêcherait l’exécution des calculs dans cette feuille." sqref="F5:F7" xr:uid="{00000000-0002-0000-0200-000000000000}"/>
    <dataValidation type="custom" allowBlank="1" showInputMessage="1" showErrorMessage="1" errorTitle="ALERTE" error="Cette cellule est renseignée automatiquement et ne doit pas être remplacée. Le remplacement de cette cellule empêcherait l’exécution des calculs dans cette feuille." sqref="G5:G7" xr:uid="{00000000-0002-0000-0200-000001000000}">
      <formula1>LEN(G5)=""</formula1>
    </dataValidation>
    <dataValidation allowBlank="1" showInputMessage="1" showErrorMessage="1" prompt="Entrez les charges de personnel dans cette colonne sous ce titre. Utilisez les filtres de titre pour trouver des entrées spécifiques" sqref="B4" xr:uid="{00000000-0002-0000-0200-000002000000}"/>
    <dataValidation allowBlank="1" showInputMessage="1" showErrorMessage="1" prompt="Entrez le montant estimé dans cette colonne sous ce titre" sqref="C4" xr:uid="{00000000-0002-0000-0200-000003000000}"/>
    <dataValidation allowBlank="1" showInputMessage="1" showErrorMessage="1" prompt="Entrez le montant réel dans cette colonne sous ce titre." sqref="D4" xr:uid="{00000000-0002-0000-0200-000004000000}"/>
    <dataValidation allowBlank="1" showInputMessage="1" showErrorMessage="1" prompt="La différence entre les frais de personnel estimés et réels est automatiquement calculée dans cette colonne sous cette rubrique." sqref="F4" xr:uid="{00000000-0002-0000-0200-000005000000}"/>
    <dataValidation allowBlank="1" showInputMessage="1" showErrorMessage="1" prompt="Créez un budget professionnel mensuel dans ce classeur. Entrez les détails des revenus dans les feuilles de tâche Revenu mensuel, Charges de personnel et Charges d’exploitation." sqref="A1" xr:uid="{00000000-0002-0000-0200-000006000000}"/>
    <dataValidation allowBlank="1" showInputMessage="1" showErrorMessage="1" prompt="Entrez le nom de la société dans cette cellule" sqref="B1" xr:uid="{00000000-0002-0000-0200-000007000000}"/>
    <dataValidation allowBlank="1" showInputMessage="1" showErrorMessage="1" prompt="Le titre de cette feuille de calcul figure dans cette cellule. Entrez la date en cellule F1. Les totaux de budget sont calculés automatiquement à partir de la cellule B4 du tableau Totaux." sqref="B2 E2" xr:uid="{E37D6936-3DAC-4F30-884D-56D443DFA95D}"/>
    <dataValidation allowBlank="1" showInputMessage="1" showErrorMessage="1" prompt="Entrez la date dans cette cellule." sqref="F1" xr:uid="{2B1174DB-4877-43F4-8722-2B00610EB364}"/>
  </dataValidations>
  <printOptions horizontalCentered="1"/>
  <pageMargins left="0.25" right="0.25" top="0.25" bottom="0.25" header="0" footer="0"/>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9" id="{A05D47DE-DAEF-437E-AEB3-B330BDE5B980}">
            <x14:iconSet iconSet="3Flags" custom="1">
              <x14:cfvo type="percent">
                <xm:f>0</xm:f>
              </x14:cfvo>
              <x14:cfvo type="num">
                <xm:f>0</xm:f>
              </x14:cfvo>
              <x14:cfvo type="num">
                <xm:f>0</xm:f>
              </x14:cfvo>
              <x14:cfIcon iconSet="3Flags" iconId="0"/>
              <x14:cfIcon iconSet="NoIcons" iconId="0"/>
              <x14:cfIcon iconSet="NoIcons" iconId="0"/>
            </x14:iconSet>
          </x14:cfRule>
          <xm:sqref>G5:G7</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autoPageBreaks="0" fitToPage="1"/>
  </sheetPr>
  <dimension ref="A1:K25"/>
  <sheetViews>
    <sheetView showGridLines="0" zoomScaleNormal="100" workbookViewId="0"/>
  </sheetViews>
  <sheetFormatPr baseColWidth="10" defaultColWidth="9" defaultRowHeight="30" customHeight="1" x14ac:dyDescent="0.35"/>
  <cols>
    <col min="1" max="1" width="4.125" customWidth="1"/>
    <col min="2" max="2" width="30.875" customWidth="1"/>
    <col min="3" max="3" width="19" customWidth="1"/>
    <col min="4" max="4" width="18.75" customWidth="1"/>
    <col min="5" max="5" width="29.75" hidden="1" customWidth="1"/>
    <col min="6" max="6" width="19" customWidth="1"/>
    <col min="7" max="8" width="4.125" customWidth="1"/>
  </cols>
  <sheetData>
    <row r="1" spans="1:7" ht="31.5" customHeight="1" x14ac:dyDescent="0.5">
      <c r="A1" s="11"/>
      <c r="B1" s="42" t="s">
        <v>0</v>
      </c>
      <c r="C1" s="42"/>
      <c r="D1" s="42"/>
      <c r="E1" s="12" t="s">
        <v>12</v>
      </c>
      <c r="F1" s="34" t="s">
        <v>12</v>
      </c>
      <c r="G1" s="9"/>
    </row>
    <row r="2" spans="1:7" ht="42" customHeight="1" x14ac:dyDescent="0.35">
      <c r="A2" s="11"/>
      <c r="B2" s="43" t="s">
        <v>1</v>
      </c>
      <c r="C2" s="43"/>
      <c r="D2" s="43"/>
      <c r="E2" s="30"/>
      <c r="F2" s="7"/>
      <c r="G2" s="10"/>
    </row>
    <row r="3" spans="1:7" ht="15" customHeight="1" x14ac:dyDescent="0.35">
      <c r="A3" s="13"/>
      <c r="B3" s="13"/>
      <c r="C3" s="13"/>
      <c r="D3" s="13"/>
      <c r="E3" s="13"/>
      <c r="F3" s="13"/>
      <c r="G3" s="17"/>
    </row>
    <row r="4" spans="1:7" ht="30" customHeight="1" x14ac:dyDescent="0.35">
      <c r="A4" s="13"/>
      <c r="B4" s="31" t="s">
        <v>26</v>
      </c>
      <c r="C4" s="32" t="s">
        <v>8</v>
      </c>
      <c r="D4" s="32" t="s">
        <v>10</v>
      </c>
      <c r="E4" s="32" t="s">
        <v>19</v>
      </c>
      <c r="F4" s="32" t="s">
        <v>13</v>
      </c>
      <c r="G4" s="19"/>
    </row>
    <row r="5" spans="1:7" ht="30" customHeight="1" x14ac:dyDescent="0.35">
      <c r="A5" s="13"/>
      <c r="B5" s="33" t="s">
        <v>27</v>
      </c>
      <c r="C5">
        <v>3000</v>
      </c>
      <c r="D5">
        <v>2500</v>
      </c>
      <c r="E5">
        <f>ChargesExploitation[[#This Row],[RÉEL]]+(10^-6)*ROW(ChargesExploitation[[#This Row],[RÉEL]])</f>
        <v>2500.0000049999999</v>
      </c>
      <c r="F5">
        <f>ChargesExploitation[[#This Row],[ESTIMÉ]]-ChargesExploitation[[#This Row],[RÉEL]]</f>
        <v>500</v>
      </c>
      <c r="G5" s="14"/>
    </row>
    <row r="6" spans="1:7" ht="30" customHeight="1" x14ac:dyDescent="0.35">
      <c r="A6" s="13"/>
      <c r="B6" s="33" t="s">
        <v>28</v>
      </c>
      <c r="C6">
        <v>2000</v>
      </c>
      <c r="D6">
        <v>2000</v>
      </c>
      <c r="E6">
        <f>ChargesExploitation[[#This Row],[RÉEL]]+(10^-6)*ROW(ChargesExploitation[[#This Row],[RÉEL]])</f>
        <v>2000.000006</v>
      </c>
      <c r="F6">
        <f>ChargesExploitation[[#This Row],[ESTIMÉ]]-ChargesExploitation[[#This Row],[RÉEL]]</f>
        <v>0</v>
      </c>
      <c r="G6" s="14"/>
    </row>
    <row r="7" spans="1:7" ht="30" customHeight="1" x14ac:dyDescent="0.35">
      <c r="A7" s="13"/>
      <c r="B7" s="33" t="s">
        <v>29</v>
      </c>
      <c r="C7">
        <v>1500</v>
      </c>
      <c r="D7">
        <v>2175</v>
      </c>
      <c r="E7">
        <f>ChargesExploitation[[#This Row],[RÉEL]]+(10^-6)*ROW(ChargesExploitation[[#This Row],[RÉEL]])</f>
        <v>2175.0000070000001</v>
      </c>
      <c r="F7">
        <f>ChargesExploitation[[#This Row],[ESTIMÉ]]-ChargesExploitation[[#This Row],[RÉEL]]</f>
        <v>-675</v>
      </c>
      <c r="G7" s="14"/>
    </row>
    <row r="8" spans="1:7" ht="30" customHeight="1" x14ac:dyDescent="0.35">
      <c r="A8" s="13"/>
      <c r="B8" s="33" t="s">
        <v>30</v>
      </c>
      <c r="C8">
        <v>2000</v>
      </c>
      <c r="D8">
        <v>1500</v>
      </c>
      <c r="E8">
        <f>ChargesExploitation[[#This Row],[RÉEL]]+(10^-6)*ROW(ChargesExploitation[[#This Row],[RÉEL]])</f>
        <v>1500.000008</v>
      </c>
      <c r="F8">
        <f>ChargesExploitation[[#This Row],[ESTIMÉ]]-ChargesExploitation[[#This Row],[RÉEL]]</f>
        <v>500</v>
      </c>
      <c r="G8" s="14"/>
    </row>
    <row r="9" spans="1:7" ht="30" customHeight="1" x14ac:dyDescent="0.35">
      <c r="A9" s="13"/>
      <c r="B9" s="33" t="s">
        <v>31</v>
      </c>
      <c r="C9">
        <v>1000</v>
      </c>
      <c r="D9">
        <v>1000</v>
      </c>
      <c r="E9">
        <f>ChargesExploitation[[#This Row],[RÉEL]]+(10^-6)*ROW(ChargesExploitation[[#This Row],[RÉEL]])</f>
        <v>1000.000009</v>
      </c>
      <c r="F9">
        <f>ChargesExploitation[[#This Row],[ESTIMÉ]]-ChargesExploitation[[#This Row],[RÉEL]]</f>
        <v>0</v>
      </c>
      <c r="G9" s="14"/>
    </row>
    <row r="10" spans="1:7" ht="30" customHeight="1" x14ac:dyDescent="0.35">
      <c r="A10" s="13"/>
      <c r="B10" s="33" t="s">
        <v>32</v>
      </c>
      <c r="C10">
        <v>500</v>
      </c>
      <c r="D10">
        <v>525</v>
      </c>
      <c r="E10">
        <f>ChargesExploitation[[#This Row],[RÉEL]]+(10^-6)*ROW(ChargesExploitation[[#This Row],[RÉEL]])</f>
        <v>525.00000999999997</v>
      </c>
      <c r="F10">
        <f>ChargesExploitation[[#This Row],[ESTIMÉ]]-ChargesExploitation[[#This Row],[RÉEL]]</f>
        <v>-25</v>
      </c>
      <c r="G10" s="14"/>
    </row>
    <row r="11" spans="1:7" ht="30" customHeight="1" x14ac:dyDescent="0.35">
      <c r="A11" s="13"/>
      <c r="B11" s="33" t="s">
        <v>33</v>
      </c>
      <c r="C11">
        <v>1300</v>
      </c>
      <c r="D11">
        <v>1275</v>
      </c>
      <c r="E11">
        <f>ChargesExploitation[[#This Row],[RÉEL]]+(10^-6)*ROW(ChargesExploitation[[#This Row],[RÉEL]])</f>
        <v>1275.0000110000001</v>
      </c>
      <c r="F11">
        <f>ChargesExploitation[[#This Row],[ESTIMÉ]]-ChargesExploitation[[#This Row],[RÉEL]]</f>
        <v>25</v>
      </c>
      <c r="G11" s="14"/>
    </row>
    <row r="12" spans="1:7" ht="30" customHeight="1" x14ac:dyDescent="0.35">
      <c r="A12" s="13"/>
      <c r="B12" s="33" t="s">
        <v>34</v>
      </c>
      <c r="C12">
        <v>2000</v>
      </c>
      <c r="D12">
        <v>2200</v>
      </c>
      <c r="E12">
        <f>ChargesExploitation[[#This Row],[RÉEL]]+(10^-6)*ROW(ChargesExploitation[[#This Row],[RÉEL]])</f>
        <v>2200.000012</v>
      </c>
      <c r="F12">
        <f>ChargesExploitation[[#This Row],[ESTIMÉ]]-ChargesExploitation[[#This Row],[RÉEL]]</f>
        <v>-200</v>
      </c>
      <c r="G12" s="14"/>
    </row>
    <row r="13" spans="1:7" ht="30" customHeight="1" x14ac:dyDescent="0.35">
      <c r="A13" s="13"/>
      <c r="B13" s="33" t="s">
        <v>35</v>
      </c>
      <c r="C13">
        <v>1000</v>
      </c>
      <c r="D13">
        <v>800</v>
      </c>
      <c r="E13">
        <f>ChargesExploitation[[#This Row],[RÉEL]]+(10^-6)*ROW(ChargesExploitation[[#This Row],[RÉEL]])</f>
        <v>800.00001299999997</v>
      </c>
      <c r="F13">
        <f>ChargesExploitation[[#This Row],[ESTIMÉ]]-ChargesExploitation[[#This Row],[RÉEL]]</f>
        <v>200</v>
      </c>
      <c r="G13" s="14"/>
    </row>
    <row r="14" spans="1:7" ht="30" customHeight="1" x14ac:dyDescent="0.35">
      <c r="A14" s="13"/>
      <c r="B14" s="33" t="s">
        <v>36</v>
      </c>
      <c r="C14">
        <v>4500</v>
      </c>
      <c r="D14">
        <v>4600</v>
      </c>
      <c r="E14">
        <f>ChargesExploitation[[#This Row],[RÉEL]]+(10^-6)*ROW(ChargesExploitation[[#This Row],[RÉEL]])</f>
        <v>4600.0000140000002</v>
      </c>
      <c r="F14">
        <f>ChargesExploitation[[#This Row],[ESTIMÉ]]-ChargesExploitation[[#This Row],[RÉEL]]</f>
        <v>-100</v>
      </c>
      <c r="G14" s="14"/>
    </row>
    <row r="15" spans="1:7" ht="30" customHeight="1" x14ac:dyDescent="0.35">
      <c r="A15" s="13"/>
      <c r="B15" s="33" t="s">
        <v>37</v>
      </c>
      <c r="C15">
        <v>800</v>
      </c>
      <c r="D15">
        <v>750</v>
      </c>
      <c r="E15">
        <f>ChargesExploitation[[#This Row],[RÉEL]]+(10^-6)*ROW(ChargesExploitation[[#This Row],[RÉEL]])</f>
        <v>750.00001499999996</v>
      </c>
      <c r="F15">
        <f>ChargesExploitation[[#This Row],[ESTIMÉ]]-ChargesExploitation[[#This Row],[RÉEL]]</f>
        <v>50</v>
      </c>
      <c r="G15" s="14"/>
    </row>
    <row r="16" spans="1:7" ht="30" customHeight="1" x14ac:dyDescent="0.35">
      <c r="A16" s="13"/>
      <c r="B16" s="33" t="s">
        <v>38</v>
      </c>
      <c r="C16">
        <v>400</v>
      </c>
      <c r="D16">
        <v>350</v>
      </c>
      <c r="E16">
        <f>ChargesExploitation[[#This Row],[RÉEL]]+(10^-6)*ROW(ChargesExploitation[[#This Row],[RÉEL]])</f>
        <v>350.00001600000002</v>
      </c>
      <c r="F16">
        <f>ChargesExploitation[[#This Row],[ESTIMÉ]]-ChargesExploitation[[#This Row],[RÉEL]]</f>
        <v>50</v>
      </c>
      <c r="G16" s="14"/>
    </row>
    <row r="17" spans="1:11" ht="30" customHeight="1" x14ac:dyDescent="0.35">
      <c r="A17" s="13"/>
      <c r="B17" s="33" t="s">
        <v>39</v>
      </c>
      <c r="C17">
        <v>4100</v>
      </c>
      <c r="D17">
        <v>4500</v>
      </c>
      <c r="E17">
        <f>ChargesExploitation[[#This Row],[RÉEL]]+(10^-6)*ROW(ChargesExploitation[[#This Row],[RÉEL]])</f>
        <v>4500.0000170000003</v>
      </c>
      <c r="F17">
        <f>ChargesExploitation[[#This Row],[ESTIMÉ]]-ChargesExploitation[[#This Row],[RÉEL]]</f>
        <v>-400</v>
      </c>
      <c r="G17" s="14"/>
    </row>
    <row r="18" spans="1:11" ht="30" customHeight="1" x14ac:dyDescent="0.35">
      <c r="A18" s="13"/>
      <c r="B18" s="33" t="s">
        <v>40</v>
      </c>
      <c r="C18">
        <v>350</v>
      </c>
      <c r="D18">
        <v>400</v>
      </c>
      <c r="E18">
        <f>ChargesExploitation[[#This Row],[RÉEL]]+(10^-6)*ROW(ChargesExploitation[[#This Row],[RÉEL]])</f>
        <v>400.00001800000001</v>
      </c>
      <c r="F18">
        <f>ChargesExploitation[[#This Row],[ESTIMÉ]]-ChargesExploitation[[#This Row],[RÉEL]]</f>
        <v>-50</v>
      </c>
      <c r="G18" s="14"/>
    </row>
    <row r="19" spans="1:11" ht="30" customHeight="1" x14ac:dyDescent="0.35">
      <c r="A19" s="13"/>
      <c r="B19" s="33" t="s">
        <v>41</v>
      </c>
      <c r="C19">
        <v>900</v>
      </c>
      <c r="D19">
        <v>840</v>
      </c>
      <c r="E19">
        <f>ChargesExploitation[[#This Row],[RÉEL]]+(10^-6)*ROW(ChargesExploitation[[#This Row],[RÉEL]])</f>
        <v>840.00001899999995</v>
      </c>
      <c r="F19">
        <f>ChargesExploitation[[#This Row],[ESTIMÉ]]-ChargesExploitation[[#This Row],[RÉEL]]</f>
        <v>60</v>
      </c>
      <c r="G19" s="14"/>
      <c r="K19" t="s">
        <v>25</v>
      </c>
    </row>
    <row r="20" spans="1:11" ht="30" customHeight="1" x14ac:dyDescent="0.35">
      <c r="A20" s="13"/>
      <c r="B20" s="33" t="s">
        <v>42</v>
      </c>
      <c r="C20">
        <v>5000</v>
      </c>
      <c r="D20">
        <v>4500</v>
      </c>
      <c r="E20">
        <f>ChargesExploitation[[#This Row],[RÉEL]]+(10^-6)*ROW(ChargesExploitation[[#This Row],[RÉEL]])</f>
        <v>4500.0000200000004</v>
      </c>
      <c r="F20">
        <f>ChargesExploitation[[#This Row],[ESTIMÉ]]-ChargesExploitation[[#This Row],[RÉEL]]</f>
        <v>500</v>
      </c>
      <c r="G20" s="14"/>
    </row>
    <row r="21" spans="1:11" ht="30" customHeight="1" x14ac:dyDescent="0.35">
      <c r="A21" s="13"/>
      <c r="B21" s="33" t="s">
        <v>43</v>
      </c>
      <c r="C21">
        <v>3000</v>
      </c>
      <c r="D21">
        <v>3200</v>
      </c>
      <c r="E21">
        <f>ChargesExploitation[[#This Row],[RÉEL]]+(10^-6)*ROW(ChargesExploitation[[#This Row],[RÉEL]])</f>
        <v>3200.0000209999998</v>
      </c>
      <c r="F21">
        <f>ChargesExploitation[[#This Row],[ESTIMÉ]]-ChargesExploitation[[#This Row],[RÉEL]]</f>
        <v>-200</v>
      </c>
      <c r="G21" s="14"/>
    </row>
    <row r="22" spans="1:11" ht="30" customHeight="1" x14ac:dyDescent="0.35">
      <c r="A22" s="13"/>
      <c r="B22" s="33" t="s">
        <v>44</v>
      </c>
      <c r="C22">
        <v>250</v>
      </c>
      <c r="D22">
        <v>280</v>
      </c>
      <c r="E22">
        <f>ChargesExploitation[[#This Row],[RÉEL]]+(10^-6)*ROW(ChargesExploitation[[#This Row],[RÉEL]])</f>
        <v>280.000022</v>
      </c>
      <c r="F22">
        <f>ChargesExploitation[[#This Row],[ESTIMÉ]]-ChargesExploitation[[#This Row],[RÉEL]]</f>
        <v>-30</v>
      </c>
      <c r="G22" s="14"/>
    </row>
    <row r="23" spans="1:11" ht="30" customHeight="1" x14ac:dyDescent="0.35">
      <c r="A23" s="13"/>
      <c r="B23" s="33" t="s">
        <v>45</v>
      </c>
      <c r="C23">
        <v>1400</v>
      </c>
      <c r="D23">
        <v>1385</v>
      </c>
      <c r="E23">
        <f>ChargesExploitation[[#This Row],[RÉEL]]+(10^-6)*ROW(ChargesExploitation[[#This Row],[RÉEL]])</f>
        <v>1385.0000230000001</v>
      </c>
      <c r="F23">
        <f>ChargesExploitation[[#This Row],[ESTIMÉ]]-ChargesExploitation[[#This Row],[RÉEL]]</f>
        <v>15</v>
      </c>
      <c r="G23" s="14"/>
    </row>
    <row r="24" spans="1:11" ht="30" customHeight="1" x14ac:dyDescent="0.35">
      <c r="A24" s="13"/>
      <c r="B24" s="33" t="s">
        <v>46</v>
      </c>
      <c r="C24">
        <v>1000</v>
      </c>
      <c r="D24">
        <v>750</v>
      </c>
      <c r="E24">
        <f>ChargesExploitation[[#This Row],[RÉEL]]+(10^-6)*ROW(ChargesExploitation[[#This Row],[RÉEL]])</f>
        <v>750.00002400000005</v>
      </c>
      <c r="F24">
        <f>ChargesExploitation[[#This Row],[ESTIMÉ]]-ChargesExploitation[[#This Row],[RÉEL]]</f>
        <v>250</v>
      </c>
      <c r="G24" s="14"/>
    </row>
    <row r="25" spans="1:11" ht="30" customHeight="1" x14ac:dyDescent="0.35">
      <c r="A25" s="13"/>
      <c r="B25" s="33" t="s">
        <v>47</v>
      </c>
      <c r="C25">
        <f>SUBTOTAL(109,ChargesExploitation[ESTIMÉ])</f>
        <v>36000</v>
      </c>
      <c r="D25">
        <f>SUBTOTAL(109,ChargesExploitation[RÉEL])</f>
        <v>35530</v>
      </c>
      <c r="F25">
        <f>SUBTOTAL(109,ChargesExploitation[DIFFÉRENCE])</f>
        <v>470</v>
      </c>
      <c r="G25" s="16"/>
    </row>
  </sheetData>
  <sheetProtection insertColumns="0" insertRows="0" deleteColumns="0" deleteRows="0" selectLockedCells="1" autoFilter="0"/>
  <dataConsolidate/>
  <mergeCells count="2">
    <mergeCell ref="B1:D1"/>
    <mergeCell ref="B2:D2"/>
  </mergeCells>
  <conditionalFormatting sqref="F25">
    <cfRule type="cellIs" dxfId="5" priority="1" operator="lessThan">
      <formula>0</formula>
    </cfRule>
  </conditionalFormatting>
  <dataValidations count="10">
    <dataValidation type="custom" allowBlank="1" showInputMessage="1" showErrorMessage="1" errorTitle="ALERTE" error="Cette cellule est renseignée automatiquement et ne doit pas être remplacée. Le remplacement de cette cellule empêcherait l’exécution des calculs dans cette feuille." sqref="G5:G24" xr:uid="{00000000-0002-0000-0300-000000000000}">
      <formula1>LEN(G5)=""</formula1>
    </dataValidation>
    <dataValidation allowBlank="1" showInputMessage="1" showErrorMessage="1" errorTitle="ALERTE" error="Cette cellule est renseignée automatiquement et ne doit pas être remplacée. Le remplacement de cette cellule empêcherait l’exécution des calculs dans cette feuille." sqref="F5:F24" xr:uid="{00000000-0002-0000-0300-000001000000}"/>
    <dataValidation allowBlank="1" showInputMessage="1" showErrorMessage="1" prompt="Entrez les charges d’exploitation dans cette colonne sous ce titre. Utilisez les filtres de titre pour trouver des entrées spécifiques" sqref="B4" xr:uid="{00000000-0002-0000-0300-000002000000}"/>
    <dataValidation allowBlank="1" showInputMessage="1" showErrorMessage="1" prompt="Entrez le montant estimé dans cette colonne sous ce titre" sqref="C4" xr:uid="{00000000-0002-0000-0300-000003000000}"/>
    <dataValidation allowBlank="1" showInputMessage="1" showErrorMessage="1" prompt="Entrez le montant réel dans cette colonne sous ce titre." sqref="D4" xr:uid="{00000000-0002-0000-0300-000004000000}"/>
    <dataValidation allowBlank="1" showInputMessage="1" showErrorMessage="1" prompt="La différence entre les dépenses charges d’exploitation estimées et réelles est calculée automatiquement dans cette colonne sous ce titre" sqref="F4" xr:uid="{00000000-0002-0000-0300-000005000000}"/>
    <dataValidation allowBlank="1" showInputMessage="1" showErrorMessage="1" prompt="Entrez le nom de la société dans cette cellule" sqref="B1" xr:uid="{00000000-0002-0000-0300-000008000000}"/>
    <dataValidation allowBlank="1" showInputMessage="1" showErrorMessage="1" prompt="Créez un budget professionnel mensuel dans ce classeur. Entrez les détails des revenus dans les feuilles de tâche Revenu mensuel, Charges de personnel et Charges d’exploitation." sqref="A1" xr:uid="{00000000-0002-0000-0300-000009000000}"/>
    <dataValidation allowBlank="1" showInputMessage="1" showErrorMessage="1" prompt="Le titre de cette feuille de calcul figure dans cette cellule. Entrez la date en cellule F1. Les totaux de budget sont calculés automatiquement à partir de la cellule B4 du tableau Totaux." sqref="B2 E2" xr:uid="{884F6137-2FF6-45FB-901C-C3B6B6F34E7F}"/>
    <dataValidation allowBlank="1" showInputMessage="1" showErrorMessage="1" prompt="Entrez la date dans cette cellule." sqref="F1" xr:uid="{3CB43426-68E9-477E-8175-B949C18740F7}"/>
  </dataValidations>
  <printOptions horizontalCentered="1"/>
  <pageMargins left="0.25" right="0.25" top="0.25" bottom="0.25" header="0" footer="0"/>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E8DFEDF7-DD2B-4BDC-AEAC-141B22E8ECA0}">
            <x14:iconSet iconSet="3Flags" custom="1">
              <x14:cfvo type="percent">
                <xm:f>0</xm:f>
              </x14:cfvo>
              <x14:cfvo type="num">
                <xm:f>0</xm:f>
              </x14:cfvo>
              <x14:cfvo type="num">
                <xm:f>0</xm:f>
              </x14:cfvo>
              <x14:cfIcon iconSet="3Flags" iconId="0"/>
              <x14:cfIcon iconSet="NoIcons" iconId="0"/>
              <x14:cfIcon iconSet="NoIcons" iconId="0"/>
            </x14:iconSet>
          </x14:cfRule>
          <xm:sqref>G5:G24</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Template>TM23032109</ap:Template>
  <ap:TotalTime>0</ap:TotalTime>
  <ap:DocSecurity>0</ap:DocSecurity>
  <ap:ScaleCrop>false</ap:ScaleCrop>
  <ap:HeadingPairs>
    <vt:vector baseType="variant" size="4">
      <vt:variant>
        <vt:lpstr>Feuilles de calcul</vt:lpstr>
      </vt:variant>
      <vt:variant>
        <vt:i4>4</vt:i4>
      </vt:variant>
      <vt:variant>
        <vt:lpstr>Plages nommées</vt:lpstr>
      </vt:variant>
      <vt:variant>
        <vt:i4>10</vt:i4>
      </vt:variant>
    </vt:vector>
  </ap:HeadingPairs>
  <ap:TitlesOfParts>
    <vt:vector baseType="lpstr" size="14">
      <vt:lpstr>Synthèse du budget mensuel</vt:lpstr>
      <vt:lpstr>Revenu</vt:lpstr>
      <vt:lpstr>Charges de personnel</vt:lpstr>
      <vt:lpstr>Charges d’exploitation</vt:lpstr>
      <vt:lpstr>'Charges d’exploitation'!Impression_des_titres</vt:lpstr>
      <vt:lpstr>'Charges de personnel'!Impression_des_titres</vt:lpstr>
      <vt:lpstr>'Revenu'!Impression_des_titres</vt:lpstr>
      <vt:lpstr>NOM_SOCIÉTÉ</vt:lpstr>
      <vt:lpstr>Titre_BUDGET</vt:lpstr>
      <vt:lpstr>Titre1</vt:lpstr>
      <vt:lpstr>Titre2</vt:lpstr>
      <vt:lpstr>Titre3</vt:lpstr>
      <vt:lpstr>Titre4</vt:lpstr>
      <vt:lpstr>TitreColonne1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2022-01-03T23:29:59Z</dcterms:created>
  <dcterms:modified xsi:type="dcterms:W3CDTF">2022-01-28T12:13:45Z</dcterms:modified>
</cp:coreProperties>
</file>