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2"/>
  <workbookPr codeName="ThisWorkbook"/>
  <mc:AlternateContent xmlns:mc="http://schemas.openxmlformats.org/markup-compatibility/2006">
    <mc:Choice Requires="x15">
      <x15ac:absPath xmlns:x15ac="http://schemas.microsoft.com/office/spreadsheetml/2010/11/ac" url="\\deli\projects\Office_Online\technicians\ZivYang\20190603\fr-FR\target\"/>
    </mc:Choice>
  </mc:AlternateContent>
  <xr:revisionPtr revIDLastSave="0" documentId="13_ncr:1_{CE528EFD-FAB9-4459-A405-D4722CEA0D5A}" xr6:coauthVersionLast="43" xr6:coauthVersionMax="43" xr10:uidLastSave="{00000000-0000-0000-0000-000000000000}"/>
  <bookViews>
    <workbookView xWindow="-120" yWindow="-120" windowWidth="26430" windowHeight="16215" xr2:uid="{00000000-000D-0000-FFFF-FFFF00000000}"/>
  </bookViews>
  <sheets>
    <sheet name="Rapport financier" sheetId="3" r:id="rId1"/>
    <sheet name="Saisie données financières" sheetId="1" r:id="rId2"/>
    <sheet name="Paramètres indicateurs clés" sheetId="4" r:id="rId3"/>
    <sheet name="Calculs" sheetId="2" state="hidden" r:id="rId4"/>
  </sheets>
  <definedNames>
    <definedName name="Années">Calculs!$I$6</definedName>
    <definedName name="AnnéeSélectionnée">'Rapport financier'!$K$2</definedName>
    <definedName name="lstAnnées">OFFSET('Saisie données financières'!$B$5:$I$5,0,1,1,COUNTA('Saisie données financières'!$B$5:$I$5)-1)</definedName>
    <definedName name="lstIndicateurs">OFFSET('Saisie données financières'!$B$6:$B$30,0,0,COUNTA('Saisie données financières'!$B$6:$B$30))</definedName>
    <definedName name="_xlnm.Print_Area" localSheetId="0">'Rapport financier'!$A$1:$M$40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4" l="1"/>
  <c r="D7" i="4"/>
  <c r="D8" i="4"/>
  <c r="D9" i="4"/>
  <c r="D5" i="4"/>
  <c r="E15" i="3"/>
  <c r="D15" i="3"/>
  <c r="D5" i="1" l="1"/>
  <c r="C5" i="1" l="1"/>
  <c r="E5" i="1"/>
  <c r="F5" i="1"/>
  <c r="G5" i="1"/>
  <c r="H5" i="1"/>
  <c r="I5" i="1"/>
  <c r="B39" i="2" l="1"/>
  <c r="A32" i="2"/>
  <c r="A33" i="2"/>
  <c r="A34" i="2"/>
  <c r="A35" i="2"/>
  <c r="A36" i="2"/>
  <c r="A37" i="2"/>
  <c r="A38" i="2"/>
  <c r="A39" i="2"/>
  <c r="B15" i="2"/>
  <c r="B16" i="2"/>
  <c r="B17" i="2"/>
  <c r="B18" i="3" s="1"/>
  <c r="B18" i="2"/>
  <c r="B19" i="2"/>
  <c r="B20" i="2"/>
  <c r="B21" i="2"/>
  <c r="B22" i="2"/>
  <c r="B23" i="2"/>
  <c r="B24" i="2"/>
  <c r="B25" i="2"/>
  <c r="B26" i="3" s="1"/>
  <c r="B26" i="2"/>
  <c r="B27" i="2"/>
  <c r="B28" i="2"/>
  <c r="B29" i="2"/>
  <c r="A29" i="2"/>
  <c r="B9" i="2"/>
  <c r="A9" i="2" s="1"/>
  <c r="B10" i="2"/>
  <c r="A10" i="2" s="1"/>
  <c r="B11" i="2"/>
  <c r="A11" i="2" s="1"/>
  <c r="B12" i="2"/>
  <c r="A12" i="2" s="1"/>
  <c r="B8" i="2"/>
  <c r="A8" i="2" s="1"/>
  <c r="B17" i="3"/>
  <c r="B19" i="3"/>
  <c r="B21" i="3"/>
  <c r="B23" i="3"/>
  <c r="B25" i="3"/>
  <c r="B27" i="3"/>
  <c r="B29" i="3"/>
  <c r="B30" i="2"/>
  <c r="B31" i="3" s="1"/>
  <c r="E31" i="3" s="1"/>
  <c r="B31" i="2"/>
  <c r="B32" i="2"/>
  <c r="B33" i="3" s="1"/>
  <c r="E33" i="3" s="1"/>
  <c r="B33" i="2"/>
  <c r="B34" i="3" s="1"/>
  <c r="E34" i="3" s="1"/>
  <c r="B34" i="2"/>
  <c r="B35" i="2"/>
  <c r="B36" i="2"/>
  <c r="B37" i="3" s="1"/>
  <c r="E37" i="3" s="1"/>
  <c r="B37" i="2"/>
  <c r="B38" i="3" s="1"/>
  <c r="E38" i="3" s="1"/>
  <c r="B38" i="2"/>
  <c r="B39" i="3" s="1"/>
  <c r="E39" i="3" s="1"/>
  <c r="B40" i="3"/>
  <c r="E40" i="3" s="1"/>
  <c r="B16" i="3"/>
  <c r="B36" i="3"/>
  <c r="E36" i="3" s="1"/>
  <c r="B20" i="3"/>
  <c r="B22" i="3"/>
  <c r="B24" i="3"/>
  <c r="B28" i="3"/>
  <c r="B30" i="3"/>
  <c r="E30" i="3" s="1"/>
  <c r="A16" i="2"/>
  <c r="A17" i="2"/>
  <c r="A18" i="2"/>
  <c r="A19" i="2"/>
  <c r="A20" i="2"/>
  <c r="A21" i="2"/>
  <c r="A22" i="2"/>
  <c r="A23" i="2"/>
  <c r="A24" i="2"/>
  <c r="A25" i="2"/>
  <c r="A26" i="2"/>
  <c r="A27" i="2"/>
  <c r="A28" i="2"/>
  <c r="A30" i="2"/>
  <c r="A31" i="2"/>
  <c r="A15" i="2"/>
  <c r="C3" i="2"/>
  <c r="C4" i="2" s="1"/>
  <c r="D4" i="2" s="1"/>
  <c r="D38" i="2"/>
  <c r="E38" i="2"/>
  <c r="B32" i="3"/>
  <c r="E32" i="3" s="1"/>
  <c r="F7" i="3"/>
  <c r="B35" i="3"/>
  <c r="E35" i="3" s="1"/>
  <c r="B7" i="3"/>
  <c r="H7" i="3" l="1"/>
  <c r="D7" i="3"/>
  <c r="J7" i="3"/>
  <c r="D3" i="2"/>
  <c r="G7" i="2"/>
  <c r="F36" i="2"/>
  <c r="G32" i="2"/>
  <c r="D33" i="3" s="1"/>
  <c r="D36" i="2"/>
  <c r="E37" i="2"/>
  <c r="C36" i="2"/>
  <c r="D34" i="2"/>
  <c r="D31" i="2"/>
  <c r="D32" i="2"/>
  <c r="D30" i="2"/>
  <c r="D37" i="2"/>
  <c r="G33" i="2"/>
  <c r="D34" i="3" s="1"/>
  <c r="E36" i="2"/>
  <c r="D33" i="2"/>
  <c r="C30" i="2"/>
  <c r="C32" i="2"/>
  <c r="C33" i="2"/>
  <c r="E30" i="2"/>
  <c r="C34" i="2"/>
  <c r="E34" i="2"/>
  <c r="C35" i="2"/>
  <c r="E32" i="2"/>
  <c r="C38" i="2"/>
  <c r="G30" i="2"/>
  <c r="D31" i="3" s="1"/>
  <c r="F30" i="2"/>
  <c r="G34" i="2"/>
  <c r="D35" i="3" s="1"/>
  <c r="F34" i="2"/>
  <c r="E31" i="2"/>
  <c r="F35" i="2"/>
  <c r="F32" i="2"/>
  <c r="G36" i="2"/>
  <c r="D37" i="3" s="1"/>
  <c r="G37" i="2"/>
  <c r="D38" i="3" s="1"/>
  <c r="G38" i="2"/>
  <c r="D39" i="3" s="1"/>
  <c r="F38" i="2"/>
  <c r="G35" i="2"/>
  <c r="D36" i="3" s="1"/>
  <c r="G31" i="2"/>
  <c r="D32" i="3" s="1"/>
  <c r="F29" i="2"/>
  <c r="E29" i="2"/>
  <c r="G29" i="2"/>
  <c r="D30" i="3" s="1"/>
  <c r="C29" i="2"/>
  <c r="D29" i="2"/>
  <c r="F33" i="2"/>
  <c r="E33" i="2"/>
  <c r="F31" i="2"/>
  <c r="C31" i="2"/>
  <c r="E35" i="2"/>
  <c r="D35" i="2"/>
  <c r="F37" i="2"/>
  <c r="C37" i="2"/>
  <c r="G39" i="2"/>
  <c r="D40" i="3" s="1"/>
  <c r="C39" i="2"/>
  <c r="F39" i="2"/>
  <c r="D39" i="2"/>
  <c r="E39" i="2"/>
  <c r="H33" i="3" l="1"/>
  <c r="G6" i="2"/>
  <c r="F7" i="2"/>
  <c r="H36" i="3"/>
  <c r="H39" i="3"/>
  <c r="H32" i="3"/>
  <c r="H30" i="3"/>
  <c r="H37" i="3"/>
  <c r="H35" i="3"/>
  <c r="H31" i="3"/>
  <c r="H34" i="3"/>
  <c r="H38" i="3"/>
  <c r="H40" i="3"/>
  <c r="F6" i="2" l="1"/>
  <c r="E7" i="2"/>
  <c r="G10" i="2"/>
  <c r="G9" i="2"/>
  <c r="G16" i="2"/>
  <c r="D17" i="3" s="1"/>
  <c r="G17" i="2"/>
  <c r="D18" i="3" s="1"/>
  <c r="G22" i="2"/>
  <c r="D23" i="3" s="1"/>
  <c r="G26" i="2"/>
  <c r="D27" i="3" s="1"/>
  <c r="G23" i="2"/>
  <c r="D24" i="3" s="1"/>
  <c r="G20" i="2"/>
  <c r="D21" i="3" s="1"/>
  <c r="G15" i="2"/>
  <c r="D16" i="3" s="1"/>
  <c r="G12" i="2"/>
  <c r="G11" i="2"/>
  <c r="G8" i="2"/>
  <c r="G25" i="2"/>
  <c r="D26" i="3" s="1"/>
  <c r="G21" i="2"/>
  <c r="D22" i="3" s="1"/>
  <c r="G18" i="2"/>
  <c r="D19" i="3" s="1"/>
  <c r="G27" i="2"/>
  <c r="D28" i="3" s="1"/>
  <c r="G19" i="2"/>
  <c r="D20" i="3" s="1"/>
  <c r="G24" i="2"/>
  <c r="D25" i="3" s="1"/>
  <c r="G28" i="2"/>
  <c r="D29" i="3" s="1"/>
  <c r="B8" i="3" l="1"/>
  <c r="J8" i="3"/>
  <c r="D8" i="3"/>
  <c r="E6" i="2"/>
  <c r="D7" i="2"/>
  <c r="H8" i="3"/>
  <c r="F8" i="3"/>
  <c r="F9" i="2"/>
  <c r="H9" i="2" s="1"/>
  <c r="D9" i="3" s="1"/>
  <c r="F10" i="2"/>
  <c r="H10" i="2" s="1"/>
  <c r="F9" i="3" s="1"/>
  <c r="F15" i="2"/>
  <c r="E16" i="3" s="1"/>
  <c r="H16" i="3" s="1"/>
  <c r="F27" i="2"/>
  <c r="F23" i="2"/>
  <c r="F19" i="2"/>
  <c r="F28" i="2"/>
  <c r="F20" i="2"/>
  <c r="F11" i="2"/>
  <c r="H11" i="2" s="1"/>
  <c r="H9" i="3" s="1"/>
  <c r="F12" i="2"/>
  <c r="H12" i="2" s="1"/>
  <c r="J9" i="3" s="1"/>
  <c r="F8" i="2"/>
  <c r="H8" i="2" s="1"/>
  <c r="B9" i="3" s="1"/>
  <c r="F25" i="2"/>
  <c r="F21" i="2"/>
  <c r="F17" i="2"/>
  <c r="F26" i="2"/>
  <c r="F22" i="2"/>
  <c r="F18" i="2"/>
  <c r="F24" i="2"/>
  <c r="F16" i="2"/>
  <c r="E25" i="3" l="1"/>
  <c r="H25" i="3" s="1"/>
  <c r="E23" i="3"/>
  <c r="H23" i="3" s="1"/>
  <c r="E18" i="3"/>
  <c r="H18" i="3" s="1"/>
  <c r="E26" i="3"/>
  <c r="H26" i="3" s="1"/>
  <c r="E21" i="3"/>
  <c r="H21" i="3" s="1"/>
  <c r="E20" i="3"/>
  <c r="H20" i="3" s="1"/>
  <c r="E28" i="3"/>
  <c r="H28" i="3" s="1"/>
  <c r="E17" i="3"/>
  <c r="H17" i="3" s="1"/>
  <c r="E19" i="3"/>
  <c r="H19" i="3" s="1"/>
  <c r="E27" i="3"/>
  <c r="H27" i="3" s="1"/>
  <c r="E22" i="3"/>
  <c r="H22" i="3" s="1"/>
  <c r="E29" i="3"/>
  <c r="H29" i="3" s="1"/>
  <c r="E24" i="3"/>
  <c r="H24" i="3" s="1"/>
  <c r="D6" i="2"/>
  <c r="C7" i="2"/>
  <c r="C6" i="2" s="1"/>
  <c r="E10" i="2"/>
  <c r="E9" i="2"/>
  <c r="E16" i="2"/>
  <c r="E15" i="2"/>
  <c r="E22" i="2"/>
  <c r="E21" i="2"/>
  <c r="E18" i="2"/>
  <c r="E27" i="2"/>
  <c r="E19" i="2"/>
  <c r="E24" i="2"/>
  <c r="E12" i="2"/>
  <c r="E11" i="2"/>
  <c r="E8" i="2"/>
  <c r="E17" i="2"/>
  <c r="E25" i="2"/>
  <c r="E26" i="2"/>
  <c r="E23" i="2"/>
  <c r="E28" i="2"/>
  <c r="E20" i="2"/>
  <c r="I6" i="2" l="1"/>
  <c r="I15" i="3" s="1"/>
  <c r="C10" i="2"/>
  <c r="C9" i="2"/>
  <c r="C16" i="2"/>
  <c r="C18" i="2"/>
  <c r="C17" i="2"/>
  <c r="C15" i="2"/>
  <c r="C27" i="2"/>
  <c r="C19" i="2"/>
  <c r="C24" i="2"/>
  <c r="C12" i="2"/>
  <c r="C11" i="2"/>
  <c r="C8" i="2"/>
  <c r="C26" i="2"/>
  <c r="C21" i="2"/>
  <c r="C25" i="2"/>
  <c r="C22" i="2"/>
  <c r="C23" i="2"/>
  <c r="C28" i="2"/>
  <c r="C20" i="2"/>
  <c r="D9" i="2"/>
  <c r="D10" i="2"/>
  <c r="D16" i="2"/>
  <c r="D22" i="2"/>
  <c r="D15" i="2"/>
  <c r="D26" i="2"/>
  <c r="D27" i="2"/>
  <c r="D19" i="2"/>
  <c r="D24" i="2"/>
  <c r="D11" i="2"/>
  <c r="D12" i="2"/>
  <c r="D8" i="2"/>
  <c r="D25" i="2"/>
  <c r="D17" i="2"/>
  <c r="D21" i="2"/>
  <c r="D18" i="2"/>
  <c r="D23" i="2"/>
  <c r="D28" i="2"/>
  <c r="D20" i="2"/>
</calcChain>
</file>

<file path=xl/sharedStrings.xml><?xml version="1.0" encoding="utf-8"?>
<sst xmlns="http://schemas.openxmlformats.org/spreadsheetml/2006/main" count="43" uniqueCount="38">
  <si>
    <t>RAPPORT FINANCIER ANNUEL</t>
  </si>
  <si>
    <t>NOM DE VOTRE ENTREPRISE</t>
  </si>
  <si>
    <t>INDICATEURS CLÉS</t>
  </si>
  <si>
    <t>TOUS LES INDICATEURS</t>
  </si>
  <si>
    <t>INDICATEUR</t>
  </si>
  <si>
    <t>Cliquez pour changer les indicateurs clés du rapport</t>
  </si>
  <si>
    <t>Ne modifiez pas les informations ci-dessous. Cliquez pour entrer des données financières</t>
  </si>
  <si>
    <t>ÉVOLUTION (%)</t>
  </si>
  <si>
    <t>Sélectionnez l’année du rapport dans la cellule L2</t>
  </si>
  <si>
    <t>Pour modifier les données, sélectionnez la feuille des données financières</t>
  </si>
  <si>
    <t>ENTREZ VOS DONNÉES FINANCIÈRES</t>
  </si>
  <si>
    <t xml:space="preserve"> VOUS POUVEZ DÉFINIR JUSQU’À 25 INDICATEURS CLÉS POUR 7 ANNÉES</t>
  </si>
  <si>
    <t>Cliquez pour afficher le rapport financier</t>
  </si>
  <si>
    <t>NOM DE L’INDICATEUR</t>
  </si>
  <si>
    <t>CHIFFRE D’AFFAIRES</t>
  </si>
  <si>
    <t>CHARGES D’EXPLOITATION</t>
  </si>
  <si>
    <t>RÉSULTAT D’EXPLOITATION</t>
  </si>
  <si>
    <t>AMORTISSEMENT</t>
  </si>
  <si>
    <t>INTÉRÊTS</t>
  </si>
  <si>
    <t>BÉNÉFICE NET</t>
  </si>
  <si>
    <t>IMPÔTS</t>
  </si>
  <si>
    <t>BÉNÉFICE NET D’EXPLOITATION</t>
  </si>
  <si>
    <t>INDICATEUR 1</t>
  </si>
  <si>
    <t>INDICATEUR 2</t>
  </si>
  <si>
    <t>INDICATEUR 3</t>
  </si>
  <si>
    <t>INDICATEUR 4</t>
  </si>
  <si>
    <t>INDICATEUR 5</t>
  </si>
  <si>
    <t>INDICATEUR 6</t>
  </si>
  <si>
    <t>DÉFINISSEZ LES INDICATEURS CLÉS ICI</t>
  </si>
  <si>
    <t xml:space="preserve"> SÉLECTIONNEZ JUSQU’À 5 INDICATEURS CLÉS À AFFICHER EN HAUT DU RAPPORT</t>
  </si>
  <si>
    <t xml:space="preserve">  Cliquez pour afficher le rapport financier</t>
  </si>
  <si>
    <t>Cette feuille de calcul permet d’effectuer les calculs pour le rapport financier et doit rester masquée.</t>
  </si>
  <si>
    <t>Cette année</t>
  </si>
  <si>
    <t>Année précédente</t>
  </si>
  <si>
    <t>Situation</t>
  </si>
  <si>
    <t>Indicateurs clés</t>
  </si>
  <si>
    <t>Tous les indicateurs (jusqu’à 25)</t>
  </si>
  <si>
    <t>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</si>
</sst>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70" formatCode="#,##0\ [$$-C0C]_);\(#,##0\ [$$-C0C]\)"/>
    <numFmt numFmtId="171" formatCode="#,##0.00\ [$$-C0C]"/>
  </numFmts>
  <fonts count="17" x14ac:knownFonts="1">
    <font>
      <sz val="11"/>
      <color theme="1" tint="0.34998626667073579"/>
      <name val="Trebuchet MS"/>
      <family val="2"/>
      <scheme val="major"/>
    </font>
    <font>
      <b/>
      <sz val="11"/>
      <color theme="1"/>
      <name val="Arial"/>
      <family val="2"/>
      <scheme val="minor"/>
    </font>
    <font>
      <sz val="11"/>
      <color theme="1" tint="0.499984740745262"/>
      <name val="Arial"/>
      <family val="2"/>
      <scheme val="minor"/>
    </font>
    <font>
      <sz val="11"/>
      <color theme="1"/>
      <name val="Arial"/>
      <family val="2"/>
      <scheme val="minor"/>
    </font>
    <font>
      <b/>
      <sz val="11"/>
      <color theme="0"/>
      <name val="Arial"/>
      <family val="2"/>
      <scheme val="minor"/>
    </font>
    <font>
      <sz val="18"/>
      <color theme="1" tint="0.34998626667073579"/>
      <name val="Arial"/>
      <family val="2"/>
      <scheme val="minor"/>
    </font>
    <font>
      <sz val="11"/>
      <color theme="4" tint="-0.249977111117893"/>
      <name val="Arial"/>
      <family val="2"/>
      <scheme val="minor"/>
    </font>
    <font>
      <sz val="11"/>
      <color theme="1" tint="0.34998626667073579"/>
      <name val="Trebuchet MS"/>
      <family val="2"/>
      <scheme val="major"/>
    </font>
    <font>
      <sz val="12"/>
      <color theme="1" tint="0.34998626667073579"/>
      <name val="Arial"/>
      <family val="2"/>
      <scheme val="minor"/>
    </font>
    <font>
      <sz val="20"/>
      <color theme="1" tint="0.34998626667073579"/>
      <name val="Arial"/>
      <family val="2"/>
      <scheme val="minor"/>
    </font>
    <font>
      <i/>
      <u/>
      <sz val="11"/>
      <color theme="4" tint="-0.499984740745262"/>
      <name val="Arial"/>
      <family val="2"/>
      <scheme val="minor"/>
    </font>
    <font>
      <i/>
      <sz val="11"/>
      <color theme="4" tint="-0.499984740745262"/>
      <name val="Arial"/>
      <family val="2"/>
      <scheme val="minor"/>
    </font>
    <font>
      <sz val="14"/>
      <color theme="1" tint="0.34998626667073579"/>
      <name val="Trebuchet MS"/>
      <family val="2"/>
      <scheme val="major"/>
    </font>
    <font>
      <sz val="14"/>
      <color theme="3" tint="0.34998626667073579"/>
      <name val="Arial"/>
      <family val="2"/>
      <scheme val="minor"/>
    </font>
    <font>
      <sz val="24"/>
      <color theme="4" tint="-0.499984740745262"/>
      <name val="Trebuchet MS"/>
      <family val="2"/>
      <scheme val="major"/>
    </font>
    <font>
      <sz val="20"/>
      <color theme="1" tint="0.34998626667073579"/>
      <name val="Trebuchet MS"/>
      <family val="2"/>
      <scheme val="major"/>
    </font>
    <font>
      <sz val="11"/>
      <color theme="1" tint="0.34998626667073579"/>
      <name val="Arial"/>
      <family val="2"/>
      <scheme val="minor"/>
    </font>
  </fonts>
  <fills count="4">
    <fill>
      <patternFill patternType="none"/>
    </fill>
    <fill>
      <patternFill patternType="gray125"/>
    </fill>
    <fill>
      <patternFill patternType="solid">
        <fgColor rgb="FFFFFFCC"/>
      </patternFill>
    </fill>
    <fill>
      <patternFill patternType="solid">
        <fgColor theme="4" tint="-0.499984740745262"/>
        <bgColor indexed="64"/>
      </patternFill>
    </fill>
  </fills>
  <borders count="43">
    <border>
      <left/>
      <right/>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right/>
      <top/>
      <bottom style="dashed">
        <color theme="1" tint="0.34998626667073579"/>
      </bottom>
      <diagonal/>
    </border>
    <border>
      <left style="medium">
        <color theme="1" tint="0.34998626667073579"/>
      </left>
      <right style="medium">
        <color theme="1" tint="0.34998626667073579"/>
      </right>
      <top/>
      <bottom/>
      <diagonal/>
    </border>
    <border>
      <left/>
      <right/>
      <top/>
      <bottom style="medium">
        <color theme="1" tint="0.34998626667073579"/>
      </bottom>
      <diagonal/>
    </border>
    <border>
      <left style="medium">
        <color theme="1" tint="0.34998626667073579"/>
      </left>
      <right/>
      <top style="dashed">
        <color theme="1" tint="0.34998626667073579"/>
      </top>
      <bottom/>
      <diagonal/>
    </border>
    <border>
      <left/>
      <right style="medium">
        <color theme="1" tint="0.34998626667073579"/>
      </right>
      <top style="dashed">
        <color theme="1" tint="0.34998626667073579"/>
      </top>
      <bottom/>
      <diagonal/>
    </border>
    <border>
      <left/>
      <right/>
      <top style="dashed">
        <color theme="1" tint="0.34998626667073579"/>
      </top>
      <bottom/>
      <diagonal/>
    </border>
    <border>
      <left/>
      <right/>
      <top style="thin">
        <color theme="0" tint="-0.14993743705557422"/>
      </top>
      <bottom style="thin">
        <color theme="0" tint="-0.14993743705557422"/>
      </bottom>
      <diagonal/>
    </border>
    <border>
      <left/>
      <right/>
      <top style="thin">
        <color theme="0" tint="-0.14996795556505021"/>
      </top>
      <bottom/>
      <diagonal/>
    </border>
    <border>
      <left/>
      <right/>
      <top/>
      <bottom style="thin">
        <color theme="0" tint="-0.14993743705557422"/>
      </bottom>
      <diagonal/>
    </border>
    <border>
      <left/>
      <right/>
      <top style="medium">
        <color theme="0" tint="-0.34998626667073579"/>
      </top>
      <bottom/>
      <diagonal/>
    </border>
    <border>
      <left style="medium">
        <color theme="1" tint="0.34998626667073579"/>
      </left>
      <right style="medium">
        <color theme="1" tint="0.34998626667073579"/>
      </right>
      <top style="dashed">
        <color theme="1" tint="0.34998626667073579"/>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dashed">
        <color theme="1" tint="0.34998626667073579"/>
      </bottom>
      <diagonal/>
    </border>
    <border>
      <left style="medium">
        <color theme="1" tint="0.34998626667073579"/>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medium">
        <color theme="1" tint="0.34998626667073579"/>
      </top>
      <bottom style="medium">
        <color theme="1" tint="0.34998626667073579"/>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thin">
        <color theme="1" tint="0.34998626667073579"/>
      </top>
      <bottom/>
      <diagonal/>
    </border>
    <border>
      <left/>
      <right/>
      <top style="thin">
        <color theme="1" tint="0.34998626667073579"/>
      </top>
      <bottom style="thin">
        <color theme="0" tint="-0.14993743705557422"/>
      </bottom>
      <diagonal/>
    </border>
    <border>
      <left/>
      <right/>
      <top style="thin">
        <color theme="0" tint="-0.14993743705557422"/>
      </top>
      <bottom style="thin">
        <color theme="1" tint="0.34998626667073579"/>
      </bottom>
      <diagonal/>
    </border>
    <border>
      <left/>
      <right/>
      <top style="thin">
        <color theme="0" tint="-0.14996795556505021"/>
      </top>
      <bottom style="thin">
        <color theme="1" tint="0.34998626667073579"/>
      </bottom>
      <diagonal/>
    </border>
    <border>
      <left/>
      <right/>
      <top/>
      <bottom style="thin">
        <color theme="0" tint="-0.14996795556505021"/>
      </bottom>
      <diagonal/>
    </border>
    <border>
      <left/>
      <right/>
      <top/>
      <bottom style="thin">
        <color theme="1" tint="0.34998626667073579"/>
      </bottom>
      <diagonal/>
    </border>
    <border>
      <left/>
      <right/>
      <top style="thin">
        <color theme="0" tint="-0.14996795556505021"/>
      </top>
      <bottom style="thin">
        <color theme="0" tint="-0.14996795556505021"/>
      </bottom>
      <diagonal/>
    </border>
    <border>
      <left/>
      <right/>
      <top style="medium">
        <color theme="1" tint="0.34998626667073579"/>
      </top>
      <bottom style="medium">
        <color theme="4" tint="-0.499984740745262"/>
      </bottom>
      <diagonal/>
    </border>
    <border>
      <left/>
      <right/>
      <top style="medium">
        <color theme="1" tint="0.34998626667073579"/>
      </top>
      <bottom style="thin">
        <color theme="0" tint="-0.14996795556505021"/>
      </bottom>
      <diagonal/>
    </border>
  </borders>
  <cellStyleXfs count="17">
    <xf numFmtId="0" fontId="0" fillId="0" borderId="0" applyFill="0" applyBorder="0">
      <alignment vertical="center" wrapText="1"/>
    </xf>
    <xf numFmtId="9" fontId="3" fillId="0" borderId="0" applyFont="0" applyFill="0" applyBorder="0" applyAlignment="0" applyProtection="0"/>
    <xf numFmtId="0" fontId="14" fillId="0" borderId="0" applyNumberFormat="0" applyFill="0" applyBorder="0" applyAlignment="0" applyProtection="0"/>
    <xf numFmtId="0" fontId="12" fillId="0" borderId="22" applyNumberFormat="0" applyFill="0" applyProtection="0">
      <alignment vertical="center"/>
    </xf>
    <xf numFmtId="0" fontId="5" fillId="0" borderId="0" applyNumberFormat="0" applyFill="0" applyBorder="0" applyAlignment="0" applyProtection="0"/>
    <xf numFmtId="0" fontId="4" fillId="3" borderId="0">
      <alignment horizontal="center" vertical="center"/>
    </xf>
    <xf numFmtId="170" fontId="9" fillId="0" borderId="5">
      <alignment horizontal="center" vertical="center"/>
    </xf>
    <xf numFmtId="9" fontId="8" fillId="0" borderId="0">
      <alignment horizontal="left" vertical="center" indent="1"/>
    </xf>
    <xf numFmtId="0" fontId="13" fillId="0" borderId="0" applyNumberFormat="0" applyFill="0" applyBorder="0" applyAlignment="0" applyProtection="0"/>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168" fontId="7" fillId="0" borderId="0" applyFill="0" applyBorder="0" applyAlignment="0" applyProtection="0"/>
    <xf numFmtId="166" fontId="7" fillId="0" borderId="0" applyFill="0" applyBorder="0" applyAlignment="0" applyProtection="0"/>
    <xf numFmtId="167" fontId="7" fillId="0" borderId="0" applyFill="0" applyBorder="0" applyAlignment="0" applyProtection="0"/>
    <xf numFmtId="165" fontId="7" fillId="0" borderId="0" applyFill="0" applyBorder="0" applyAlignment="0" applyProtection="0"/>
    <xf numFmtId="0" fontId="7" fillId="2" borderId="21" applyNumberFormat="0" applyAlignment="0" applyProtection="0"/>
    <xf numFmtId="0" fontId="1" fillId="0" borderId="23" applyNumberFormat="0" applyFill="0" applyAlignment="0" applyProtection="0"/>
  </cellStyleXfs>
  <cellXfs count="99">
    <xf numFmtId="0" fontId="0" fillId="0" borderId="0" xfId="0">
      <alignment vertical="center" wrapText="1"/>
    </xf>
    <xf numFmtId="0" fontId="0" fillId="0" borderId="0" xfId="0" applyAlignment="1">
      <alignment horizontal="center"/>
    </xf>
    <xf numFmtId="0" fontId="0" fillId="0" borderId="0" xfId="0" applyAlignment="1">
      <alignment horizontal="right"/>
    </xf>
    <xf numFmtId="9" fontId="0" fillId="0" borderId="0" xfId="1" applyFont="1"/>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indent="1"/>
    </xf>
    <xf numFmtId="0" fontId="12" fillId="0" borderId="22" xfId="3">
      <alignment vertical="center"/>
    </xf>
    <xf numFmtId="0" fontId="1" fillId="0" borderId="0" xfId="0" applyFont="1" applyAlignment="1"/>
    <xf numFmtId="0" fontId="0" fillId="0" borderId="0" xfId="0" applyBorder="1">
      <alignment vertical="center" wrapText="1"/>
    </xf>
    <xf numFmtId="9" fontId="0" fillId="0" borderId="11" xfId="1"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12" fillId="0" borderId="22" xfId="3" applyAlignment="1">
      <alignment horizontal="center"/>
    </xf>
    <xf numFmtId="0" fontId="0" fillId="0" borderId="0" xfId="0" applyBorder="1" applyAlignment="1" applyProtection="1">
      <alignment horizontal="left" vertical="center" indent="1"/>
      <protection locked="0"/>
    </xf>
    <xf numFmtId="0" fontId="0" fillId="0" borderId="0" xfId="0" applyProtection="1">
      <alignment vertical="center" wrapText="1"/>
      <protection locked="0"/>
    </xf>
    <xf numFmtId="0" fontId="12" fillId="0" borderId="14" xfId="3" applyBorder="1" applyProtection="1">
      <alignment vertical="center"/>
      <protection locked="0"/>
    </xf>
    <xf numFmtId="0" fontId="1" fillId="0" borderId="0" xfId="0" applyFont="1" applyAlignment="1" applyProtection="1">
      <protection locked="0"/>
    </xf>
    <xf numFmtId="0" fontId="0" fillId="0" borderId="0" xfId="0" applyBorder="1" applyProtection="1">
      <alignment vertical="center" wrapText="1"/>
      <protection locked="0"/>
    </xf>
    <xf numFmtId="0" fontId="0" fillId="0" borderId="6" xfId="0" applyBorder="1" applyAlignment="1" applyProtection="1">
      <protection locked="0"/>
    </xf>
    <xf numFmtId="0" fontId="0" fillId="0" borderId="6" xfId="0" applyBorder="1" applyAlignment="1" applyProtection="1">
      <alignment horizontal="left" indent="1"/>
      <protection locked="0"/>
    </xf>
    <xf numFmtId="0" fontId="0" fillId="0" borderId="16" xfId="0" applyBorder="1" applyProtection="1">
      <alignment vertical="center" wrapText="1"/>
      <protection locked="0"/>
    </xf>
    <xf numFmtId="170" fontId="9" fillId="0" borderId="17" xfId="6" applyBorder="1" applyProtection="1">
      <alignment horizontal="center" vertical="center"/>
    </xf>
    <xf numFmtId="170" fontId="9" fillId="0" borderId="17" xfId="6" applyBorder="1" applyAlignment="1" applyProtection="1">
      <alignment horizontal="center" vertical="center"/>
    </xf>
    <xf numFmtId="9" fontId="8" fillId="0" borderId="15" xfId="7" applyBorder="1" applyAlignment="1" applyProtection="1">
      <alignment horizontal="left" vertical="center" indent="2"/>
    </xf>
    <xf numFmtId="9" fontId="8" fillId="0" borderId="15" xfId="1" applyNumberFormat="1" applyFont="1" applyBorder="1" applyAlignment="1" applyProtection="1">
      <alignment horizontal="left" vertical="center" indent="2"/>
    </xf>
    <xf numFmtId="0" fontId="4" fillId="3" borderId="24" xfId="5" applyFont="1" applyBorder="1" applyAlignment="1" applyProtection="1">
      <alignment horizontal="center" vertical="center" wrapText="1"/>
    </xf>
    <xf numFmtId="0" fontId="4" fillId="3" borderId="24" xfId="5" applyBorder="1" applyAlignment="1" applyProtection="1">
      <alignment horizontal="center" vertical="center" wrapText="1"/>
    </xf>
    <xf numFmtId="0" fontId="12" fillId="0" borderId="0" xfId="3" applyBorder="1" applyProtection="1">
      <alignment vertical="center"/>
      <protection locked="0"/>
    </xf>
    <xf numFmtId="0" fontId="0" fillId="0" borderId="2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1" xfId="0" applyBorder="1" applyAlignment="1" applyProtection="1">
      <alignment vertical="center"/>
      <protection locked="0"/>
    </xf>
    <xf numFmtId="0" fontId="0" fillId="0" borderId="33" xfId="0" applyBorder="1" applyAlignment="1" applyProtection="1">
      <alignment vertical="center"/>
      <protection locked="0"/>
    </xf>
    <xf numFmtId="0" fontId="4" fillId="3" borderId="12" xfId="0" applyFont="1" applyFill="1" applyBorder="1" applyAlignment="1" applyProtection="1">
      <alignment horizontal="left" vertical="center" indent="1"/>
      <protection locked="0"/>
    </xf>
    <xf numFmtId="0" fontId="4" fillId="3" borderId="12" xfId="0" applyFont="1" applyFill="1" applyBorder="1" applyAlignment="1" applyProtection="1">
      <alignment vertical="center"/>
      <protection locked="0"/>
    </xf>
    <xf numFmtId="0" fontId="4" fillId="3" borderId="12" xfId="0" applyFont="1" applyFill="1" applyBorder="1" applyAlignment="1" applyProtection="1">
      <alignment horizontal="right" vertical="center" indent="1"/>
      <protection locked="0"/>
    </xf>
    <xf numFmtId="0" fontId="0" fillId="0" borderId="34" xfId="0" applyBorder="1" applyAlignment="1" applyProtection="1">
      <alignment horizontal="left" vertical="center" indent="1"/>
      <protection locked="0"/>
    </xf>
    <xf numFmtId="0" fontId="4" fillId="3" borderId="12" xfId="0" applyFont="1" applyFill="1" applyBorder="1" applyAlignment="1">
      <alignment horizontal="right" vertical="center"/>
    </xf>
    <xf numFmtId="0" fontId="4" fillId="3" borderId="12" xfId="0" applyFont="1" applyFill="1" applyBorder="1" applyAlignment="1">
      <alignment horizontal="center" vertical="center"/>
    </xf>
    <xf numFmtId="9" fontId="0" fillId="0" borderId="35" xfId="1" applyFont="1" applyFill="1" applyBorder="1" applyAlignment="1">
      <alignment horizontal="center" vertical="center"/>
    </xf>
    <xf numFmtId="9" fontId="0" fillId="0" borderId="36" xfId="1" applyFont="1" applyFill="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16" fillId="0" borderId="32" xfId="0" applyFont="1" applyBorder="1" applyAlignment="1">
      <alignment horizontal="center" vertical="center"/>
    </xf>
    <xf numFmtId="0" fontId="4" fillId="3" borderId="20" xfId="0" applyFont="1" applyFill="1" applyBorder="1" applyAlignment="1">
      <alignment horizontal="left" vertical="center" wrapText="1" indent="1"/>
    </xf>
    <xf numFmtId="0" fontId="0" fillId="0" borderId="0" xfId="0" applyNumberFormat="1" applyAlignment="1" applyProtection="1">
      <alignment vertical="center" wrapText="1"/>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0" fontId="0" fillId="0" borderId="11" xfId="0" applyFill="1" applyBorder="1" applyAlignment="1">
      <alignment vertical="center"/>
    </xf>
    <xf numFmtId="0" fontId="0" fillId="0" borderId="36" xfId="0" applyFill="1" applyBorder="1" applyAlignment="1">
      <alignment vertical="center"/>
    </xf>
    <xf numFmtId="0" fontId="0" fillId="0" borderId="35" xfId="0" applyFill="1" applyBorder="1" applyAlignment="1">
      <alignment vertical="center"/>
    </xf>
    <xf numFmtId="0" fontId="12" fillId="0" borderId="22" xfId="3" applyFill="1" applyProtection="1">
      <alignment vertical="center"/>
      <protection locked="0"/>
    </xf>
    <xf numFmtId="0" fontId="11" fillId="0" borderId="22" xfId="9" applyBorder="1" applyAlignment="1" applyProtection="1">
      <alignment horizontal="left" vertical="center"/>
      <protection locked="0"/>
    </xf>
    <xf numFmtId="0" fontId="14" fillId="0" borderId="0" xfId="2" applyAlignment="1" applyProtection="1">
      <alignment horizontal="left"/>
      <protection locked="0"/>
    </xf>
    <xf numFmtId="0" fontId="5" fillId="0" borderId="0" xfId="4" applyAlignment="1" applyProtection="1">
      <alignment vertical="top"/>
      <protection locked="0"/>
    </xf>
    <xf numFmtId="0" fontId="5" fillId="0" borderId="7" xfId="4" applyBorder="1" applyAlignment="1" applyProtection="1">
      <alignment vertical="top"/>
      <protection locked="0"/>
    </xf>
    <xf numFmtId="0" fontId="15" fillId="0" borderId="22" xfId="3" applyNumberFormat="1" applyFont="1" applyFill="1" applyAlignment="1" applyProtection="1">
      <alignment horizontal="center" vertical="center"/>
      <protection locked="0"/>
    </xf>
    <xf numFmtId="9" fontId="8" fillId="0" borderId="8" xfId="7" applyBorder="1" applyAlignment="1" applyProtection="1">
      <alignment horizontal="left" vertical="center" indent="2"/>
    </xf>
    <xf numFmtId="9" fontId="8" fillId="0" borderId="10" xfId="7" applyBorder="1" applyAlignment="1" applyProtection="1">
      <alignment horizontal="left" vertical="center" indent="2"/>
    </xf>
    <xf numFmtId="9" fontId="8" fillId="0" borderId="9" xfId="7" applyBorder="1" applyAlignment="1" applyProtection="1">
      <alignment horizontal="left" vertical="center" indent="2"/>
    </xf>
    <xf numFmtId="170" fontId="9" fillId="0" borderId="18" xfId="6" applyBorder="1" applyAlignment="1" applyProtection="1">
      <alignment horizontal="center" vertical="center"/>
    </xf>
    <xf numFmtId="170" fontId="9" fillId="0" borderId="5" xfId="6" applyBorder="1" applyAlignment="1" applyProtection="1">
      <alignment horizontal="center" vertical="center"/>
    </xf>
    <xf numFmtId="170" fontId="9" fillId="0" borderId="19" xfId="6" applyBorder="1" applyAlignment="1" applyProtection="1">
      <alignment horizontal="center" vertical="center"/>
    </xf>
    <xf numFmtId="0" fontId="0" fillId="0" borderId="1"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2" xfId="0" applyBorder="1" applyAlignment="1" applyProtection="1">
      <alignment horizontal="left" indent="1"/>
      <protection locked="0"/>
    </xf>
    <xf numFmtId="0" fontId="4" fillId="3" borderId="25" xfId="5" applyBorder="1" applyAlignment="1" applyProtection="1">
      <alignment horizontal="center" vertical="center" wrapText="1"/>
    </xf>
    <xf numFmtId="0" fontId="4" fillId="3" borderId="26" xfId="5" applyBorder="1" applyAlignment="1" applyProtection="1">
      <alignment horizontal="center" vertical="center" wrapText="1"/>
    </xf>
    <xf numFmtId="0" fontId="4" fillId="3" borderId="27" xfId="5" applyBorder="1" applyAlignment="1" applyProtection="1">
      <alignment horizontal="center" vertical="center" wrapText="1"/>
    </xf>
    <xf numFmtId="0" fontId="12" fillId="0" borderId="22" xfId="3" applyProtection="1">
      <alignment vertical="center"/>
      <protection locked="0"/>
    </xf>
    <xf numFmtId="0" fontId="4" fillId="3" borderId="37" xfId="0" applyFont="1" applyFill="1" applyBorder="1" applyAlignment="1">
      <alignment horizontal="left" vertical="center" indent="1"/>
    </xf>
    <xf numFmtId="0" fontId="0" fillId="0" borderId="35" xfId="0" applyFill="1" applyBorder="1" applyAlignment="1">
      <alignment horizontal="left" vertical="center" indent="1"/>
    </xf>
    <xf numFmtId="0" fontId="0" fillId="0" borderId="11" xfId="0" applyFill="1" applyBorder="1" applyAlignment="1">
      <alignment horizontal="left" vertical="center" indent="1"/>
    </xf>
    <xf numFmtId="0" fontId="4" fillId="3" borderId="12" xfId="0" applyFont="1" applyFill="1" applyBorder="1" applyAlignment="1">
      <alignment horizontal="left" vertical="center" indent="1"/>
    </xf>
    <xf numFmtId="0" fontId="0" fillId="0" borderId="36" xfId="0" applyFill="1" applyBorder="1" applyAlignment="1">
      <alignment horizontal="left" vertical="center" indent="1"/>
    </xf>
    <xf numFmtId="0" fontId="4" fillId="3" borderId="37" xfId="0" applyFont="1" applyFill="1" applyBorder="1" applyAlignment="1">
      <alignment horizontal="right" vertical="center" indent="2"/>
    </xf>
    <xf numFmtId="0" fontId="12" fillId="0" borderId="41" xfId="3" applyBorder="1" applyAlignment="1" applyProtection="1">
      <alignment horizontal="center" vertical="center"/>
      <protection locked="0"/>
    </xf>
    <xf numFmtId="0" fontId="0" fillId="0" borderId="3" xfId="0" applyBorder="1" applyProtection="1">
      <alignment vertical="center" wrapText="1"/>
      <protection locked="0"/>
    </xf>
    <xf numFmtId="0" fontId="0" fillId="0" borderId="7" xfId="0" applyBorder="1" applyProtection="1">
      <alignment vertical="center" wrapText="1"/>
      <protection locked="0"/>
    </xf>
    <xf numFmtId="0" fontId="0" fillId="0" borderId="4" xfId="0" applyBorder="1" applyProtection="1">
      <alignment vertical="center" wrapText="1"/>
      <protection locked="0"/>
    </xf>
    <xf numFmtId="0" fontId="0" fillId="0" borderId="42" xfId="0" applyBorder="1">
      <alignment vertical="center" wrapText="1"/>
    </xf>
    <xf numFmtId="0" fontId="13" fillId="0" borderId="0" xfId="8" applyAlignment="1">
      <alignment vertical="center"/>
    </xf>
    <xf numFmtId="0" fontId="11" fillId="0" borderId="38" xfId="9" applyBorder="1" applyAlignment="1" applyProtection="1">
      <alignment horizontal="left" vertical="center"/>
      <protection locked="0"/>
    </xf>
    <xf numFmtId="0" fontId="14" fillId="0" borderId="0" xfId="2"/>
    <xf numFmtId="0" fontId="11" fillId="0" borderId="0" xfId="9" applyBorder="1" applyAlignment="1" applyProtection="1">
      <alignment horizontal="left" vertical="center"/>
      <protection locked="0"/>
    </xf>
    <xf numFmtId="0" fontId="13" fillId="0" borderId="0" xfId="8" applyAlignment="1">
      <alignment horizontal="left"/>
    </xf>
    <xf numFmtId="171" fontId="0" fillId="0" borderId="35" xfId="0" applyNumberFormat="1" applyFill="1" applyBorder="1" applyAlignment="1">
      <alignment vertical="center"/>
    </xf>
    <xf numFmtId="171" fontId="0" fillId="0" borderId="11" xfId="0" applyNumberFormat="1" applyFill="1" applyBorder="1" applyAlignment="1">
      <alignment vertical="center"/>
    </xf>
    <xf numFmtId="171" fontId="0" fillId="0" borderId="36" xfId="0" applyNumberFormat="1" applyFill="1" applyBorder="1" applyAlignment="1">
      <alignment vertical="center"/>
    </xf>
    <xf numFmtId="171" fontId="0" fillId="0" borderId="34" xfId="0" applyNumberFormat="1" applyFill="1" applyBorder="1" applyAlignment="1">
      <alignment horizontal="right" vertical="center" indent="2"/>
    </xf>
    <xf numFmtId="171" fontId="0" fillId="0" borderId="40" xfId="0" applyNumberFormat="1" applyFill="1" applyBorder="1" applyAlignment="1">
      <alignment horizontal="right" vertical="center" indent="2"/>
    </xf>
    <xf numFmtId="171" fontId="0" fillId="0" borderId="39" xfId="0" applyNumberFormat="1" applyFill="1" applyBorder="1" applyAlignment="1">
      <alignment horizontal="right" vertical="center" indent="2"/>
    </xf>
    <xf numFmtId="171" fontId="0" fillId="0" borderId="34" xfId="0" applyNumberFormat="1" applyBorder="1" applyAlignment="1" applyProtection="1">
      <alignment horizontal="right" vertical="center"/>
      <protection locked="0"/>
    </xf>
    <xf numFmtId="171" fontId="0" fillId="0" borderId="34" xfId="0" applyNumberFormat="1" applyBorder="1" applyAlignment="1" applyProtection="1">
      <alignment horizontal="right" vertical="center" indent="1"/>
      <protection locked="0"/>
    </xf>
    <xf numFmtId="171" fontId="0" fillId="0" borderId="0" xfId="0" applyNumberFormat="1" applyBorder="1" applyAlignment="1" applyProtection="1">
      <alignment horizontal="right" vertical="center"/>
      <protection locked="0"/>
    </xf>
    <xf numFmtId="171" fontId="0" fillId="0" borderId="0" xfId="0" applyNumberFormat="1" applyBorder="1" applyAlignment="1" applyProtection="1">
      <alignment horizontal="right" vertical="center" indent="1"/>
      <protection locked="0"/>
    </xf>
    <xf numFmtId="171" fontId="0" fillId="0" borderId="13" xfId="0" applyNumberFormat="1" applyBorder="1" applyAlignment="1" applyProtection="1">
      <alignment horizontal="right" vertical="center"/>
      <protection locked="0"/>
    </xf>
    <xf numFmtId="171" fontId="0" fillId="0" borderId="13" xfId="0" applyNumberFormat="1" applyBorder="1" applyAlignment="1" applyProtection="1">
      <alignment horizontal="right" vertical="center" indent="1"/>
      <protection locked="0"/>
    </xf>
  </cellXfs>
  <cellStyles count="17">
    <cellStyle name="En-tête Indicateur clé" xfId="5" xr:uid="{00000000-0005-0000-0000-000009000000}"/>
    <cellStyle name="Lien hypertexte" xfId="9" builtinId="8" customBuiltin="1"/>
    <cellStyle name="Lien hypertexte visité" xfId="10" builtinId="9" customBuiltin="1"/>
    <cellStyle name="Milliers" xfId="11" builtinId="3" customBuiltin="1"/>
    <cellStyle name="Milliers [0]" xfId="12" builtinId="6" customBuiltin="1"/>
    <cellStyle name="Monétaire" xfId="13" builtinId="4" customBuiltin="1"/>
    <cellStyle name="Monétaire [0]" xfId="14" builtinId="7" customBuiltin="1"/>
    <cellStyle name="Normal" xfId="0" builtinId="0" customBuiltin="1"/>
    <cellStyle name="Note" xfId="15" builtinId="10" customBuiltin="1"/>
    <cellStyle name="Pourcentage" xfId="1" builtinId="5"/>
    <cellStyle name="Pourcentage Indicateur clé" xfId="7" xr:uid="{00000000-0005-0000-0000-00000A000000}"/>
    <cellStyle name="Titre" xfId="2" builtinId="15" customBuiltin="1"/>
    <cellStyle name="Titre 1" xfId="3" builtinId="16" customBuiltin="1"/>
    <cellStyle name="Titre 2" xfId="4" builtinId="17" customBuiltin="1"/>
    <cellStyle name="Titre 3" xfId="8" builtinId="18" customBuiltin="1"/>
    <cellStyle name="Total" xfId="16" builtinId="25" customBuiltin="1"/>
    <cellStyle name="Valeur Indicateur clé" xfId="6" xr:uid="{00000000-0005-0000-0000-00000B000000}"/>
  </cellStyles>
  <dxfs count="3">
    <dxf>
      <fill>
        <patternFill>
          <bgColor theme="0" tint="-4.9989318521683403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Annual Financial Report">
      <a:dk1>
        <a:sysClr val="windowText" lastClr="000000"/>
      </a:dk1>
      <a:lt1>
        <a:sysClr val="window" lastClr="FFFFFF"/>
      </a:lt1>
      <a:dk2>
        <a:srgbClr val="000000"/>
      </a:dk2>
      <a:lt2>
        <a:srgbClr val="E9EAEA"/>
      </a:lt2>
      <a:accent1>
        <a:srgbClr val="52B86E"/>
      </a:accent1>
      <a:accent2>
        <a:srgbClr val="F7901E"/>
      </a:accent2>
      <a:accent3>
        <a:srgbClr val="308DBB"/>
      </a:accent3>
      <a:accent4>
        <a:srgbClr val="EEB330"/>
      </a:accent4>
      <a:accent5>
        <a:srgbClr val="915B97"/>
      </a:accent5>
      <a:accent6>
        <a:srgbClr val="E35856"/>
      </a:accent6>
      <a:hlink>
        <a:srgbClr val="308DBB"/>
      </a:hlink>
      <a:folHlink>
        <a:srgbClr val="915B97"/>
      </a:folHlink>
    </a:clrScheme>
    <a:fontScheme name="Annual Financial Repor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sheetPr>
  <dimension ref="B1:N40"/>
  <sheetViews>
    <sheetView showGridLines="0" tabSelected="1" zoomScaleNormal="100" workbookViewId="0"/>
  </sheetViews>
  <sheetFormatPr baseColWidth="10" defaultColWidth="9" defaultRowHeight="30" customHeight="1" x14ac:dyDescent="0.3"/>
  <cols>
    <col min="1" max="1" width="1.625" customWidth="1"/>
    <col min="2" max="2" width="26.75" customWidth="1"/>
    <col min="3" max="3" width="2.625" customWidth="1"/>
    <col min="4" max="4" width="26.375" customWidth="1"/>
    <col min="5" max="5" width="2.625" customWidth="1"/>
    <col min="6" max="6" width="26.375" customWidth="1"/>
    <col min="7" max="7" width="2.625" customWidth="1"/>
    <col min="8" max="8" width="26.375" customWidth="1"/>
    <col min="9" max="9" width="2.625" customWidth="1"/>
    <col min="10" max="10" width="12.25" customWidth="1"/>
    <col min="11" max="11" width="1.75" customWidth="1"/>
    <col min="12" max="12" width="12.25" customWidth="1"/>
    <col min="13" max="13" width="1.625" customWidth="1"/>
    <col min="14" max="14" width="26" customWidth="1"/>
    <col min="15" max="15" width="10" customWidth="1"/>
    <col min="16" max="18" width="10"/>
  </cols>
  <sheetData>
    <row r="1" spans="2:14" ht="8.25" customHeight="1" thickBot="1" x14ac:dyDescent="0.35">
      <c r="B1" s="54" t="s">
        <v>0</v>
      </c>
      <c r="C1" s="54"/>
      <c r="D1" s="54"/>
      <c r="E1" s="54"/>
      <c r="F1" s="54"/>
      <c r="G1" s="54"/>
      <c r="H1" s="54"/>
      <c r="I1" s="54"/>
      <c r="J1" s="54"/>
      <c r="K1" s="16"/>
      <c r="L1" s="16"/>
    </row>
    <row r="2" spans="2:14" ht="38.25" customHeight="1" thickBot="1" x14ac:dyDescent="0.35">
      <c r="B2" s="54"/>
      <c r="C2" s="54"/>
      <c r="D2" s="54"/>
      <c r="E2" s="54"/>
      <c r="F2" s="54"/>
      <c r="G2" s="54"/>
      <c r="H2" s="54"/>
      <c r="I2" s="54"/>
      <c r="J2" s="54"/>
      <c r="K2" s="57">
        <v>2018</v>
      </c>
      <c r="L2" s="57"/>
      <c r="N2" s="45" t="s">
        <v>8</v>
      </c>
    </row>
    <row r="3" spans="2:14" ht="63.75" customHeight="1" thickBot="1" x14ac:dyDescent="0.35">
      <c r="B3" s="55" t="s">
        <v>1</v>
      </c>
      <c r="C3" s="55"/>
      <c r="D3" s="55"/>
      <c r="E3" s="55"/>
      <c r="F3" s="55"/>
      <c r="G3" s="55"/>
      <c r="H3" s="55"/>
      <c r="I3" s="55"/>
      <c r="J3" s="55"/>
      <c r="K3" s="55"/>
      <c r="L3" s="55"/>
      <c r="N3" s="45" t="s">
        <v>9</v>
      </c>
    </row>
    <row r="4" spans="2:14" ht="6.75" customHeight="1" thickBot="1" x14ac:dyDescent="0.35">
      <c r="B4" s="56"/>
      <c r="C4" s="56"/>
      <c r="D4" s="56"/>
      <c r="E4" s="56"/>
      <c r="F4" s="56"/>
      <c r="G4" s="56"/>
      <c r="H4" s="56"/>
      <c r="I4" s="56"/>
      <c r="J4" s="56"/>
      <c r="K4" s="56"/>
      <c r="L4" s="56"/>
    </row>
    <row r="5" spans="2:14" ht="24" customHeight="1" thickBot="1" x14ac:dyDescent="0.35">
      <c r="B5" s="70" t="s">
        <v>2</v>
      </c>
      <c r="C5" s="70"/>
      <c r="D5" s="53" t="s">
        <v>5</v>
      </c>
      <c r="E5" s="53"/>
      <c r="F5" s="53"/>
      <c r="G5" s="53"/>
      <c r="H5" s="53"/>
      <c r="I5" s="53"/>
      <c r="J5" s="53"/>
      <c r="K5" s="53"/>
      <c r="L5" s="53"/>
    </row>
    <row r="6" spans="2:14" s="9" customFormat="1" ht="18.75" customHeight="1" thickBot="1" x14ac:dyDescent="0.35">
      <c r="B6" s="17"/>
      <c r="C6" s="17"/>
      <c r="D6" s="29"/>
      <c r="E6" s="17"/>
      <c r="F6" s="17"/>
      <c r="G6" s="17"/>
      <c r="H6" s="17"/>
      <c r="I6" s="17"/>
      <c r="J6" s="77"/>
      <c r="K6" s="77"/>
      <c r="L6" s="77"/>
    </row>
    <row r="7" spans="2:14" ht="32.25" customHeight="1" x14ac:dyDescent="0.25">
      <c r="B7" s="27" t="str">
        <f>Calculs!B8</f>
        <v>CHIFFRE D’AFFAIRES</v>
      </c>
      <c r="C7" s="18"/>
      <c r="D7" s="28" t="str">
        <f>Calculs!B9</f>
        <v>BÉNÉFICE NET</v>
      </c>
      <c r="E7" s="18"/>
      <c r="F7" s="28" t="str">
        <f>Calculs!B10</f>
        <v>INTÉRÊTS</v>
      </c>
      <c r="G7" s="18"/>
      <c r="H7" s="28" t="str">
        <f>Calculs!B11</f>
        <v>AMORTISSEMENT</v>
      </c>
      <c r="I7" s="18"/>
      <c r="J7" s="67" t="str">
        <f>Calculs!B12</f>
        <v>RÉSULTAT D’EXPLOITATION</v>
      </c>
      <c r="K7" s="68"/>
      <c r="L7" s="69"/>
      <c r="M7" s="8"/>
    </row>
    <row r="8" spans="2:14" ht="42" customHeight="1" x14ac:dyDescent="0.3">
      <c r="B8" s="24">
        <f ca="1">IFERROR(Calculs!G8,"")</f>
        <v>180026.63</v>
      </c>
      <c r="C8" s="16"/>
      <c r="D8" s="24">
        <f ca="1">IFERROR(Calculs!G9,"")</f>
        <v>66272.100000000006</v>
      </c>
      <c r="E8" s="16"/>
      <c r="F8" s="24">
        <f ca="1">IFERROR(Calculs!G10,"")</f>
        <v>3338.3</v>
      </c>
      <c r="G8" s="16"/>
      <c r="H8" s="23">
        <f ca="1">IFERROR(Calculs!G11,"")</f>
        <v>5068.42</v>
      </c>
      <c r="I8" s="19"/>
      <c r="J8" s="61">
        <f ca="1">IFERROR(Calculs!G12,"")</f>
        <v>77317.83</v>
      </c>
      <c r="K8" s="62"/>
      <c r="L8" s="63"/>
    </row>
    <row r="9" spans="2:14" s="4" customFormat="1" ht="18.75" customHeight="1" x14ac:dyDescent="0.3">
      <c r="B9" s="26">
        <f ca="1">Calculs!H8</f>
        <v>9.0775909245357722E-2</v>
      </c>
      <c r="C9" s="16"/>
      <c r="D9" s="25">
        <f ca="1">Calculs!H9</f>
        <v>7.7882732612067906E-2</v>
      </c>
      <c r="E9" s="16"/>
      <c r="F9" s="25">
        <f ca="1">Calculs!H10</f>
        <v>6.0272571644545136E-2</v>
      </c>
      <c r="G9" s="16"/>
      <c r="H9" s="25">
        <f ca="1">Calculs!H11</f>
        <v>8.8194725035877219E-3</v>
      </c>
      <c r="I9" s="16"/>
      <c r="J9" s="58">
        <f ca="1">Calculs!H12</f>
        <v>7.3293999655530406E-3</v>
      </c>
      <c r="K9" s="59"/>
      <c r="L9" s="60"/>
      <c r="M9" s="5"/>
    </row>
    <row r="10" spans="2:14" ht="18.75" customHeight="1" x14ac:dyDescent="0.3">
      <c r="B10" s="20"/>
      <c r="C10" s="46"/>
      <c r="D10" s="20"/>
      <c r="E10" s="16"/>
      <c r="F10" s="20"/>
      <c r="G10" s="47"/>
      <c r="H10" s="21"/>
      <c r="I10" s="48"/>
      <c r="J10" s="64"/>
      <c r="K10" s="65"/>
      <c r="L10" s="66"/>
      <c r="M10" s="6"/>
    </row>
    <row r="11" spans="2:14" ht="18.75" customHeight="1" thickBot="1" x14ac:dyDescent="0.35">
      <c r="B11" s="22"/>
      <c r="C11" s="16"/>
      <c r="D11" s="22"/>
      <c r="E11" s="16"/>
      <c r="F11" s="22"/>
      <c r="G11" s="16"/>
      <c r="H11" s="22"/>
      <c r="I11" s="16"/>
      <c r="J11" s="78"/>
      <c r="K11" s="79"/>
      <c r="L11" s="80"/>
    </row>
    <row r="12" spans="2:14" ht="18.75" customHeight="1" thickBot="1" x14ac:dyDescent="0.35">
      <c r="B12" s="16"/>
      <c r="C12" s="16"/>
      <c r="D12" s="16"/>
      <c r="E12" s="16"/>
      <c r="F12" s="16"/>
      <c r="G12" s="16"/>
      <c r="H12" s="16"/>
      <c r="I12" s="16"/>
      <c r="J12" s="16"/>
      <c r="K12" s="16"/>
      <c r="L12" s="16"/>
    </row>
    <row r="13" spans="2:14" ht="24" customHeight="1" thickBot="1" x14ac:dyDescent="0.35">
      <c r="B13" s="52" t="s">
        <v>3</v>
      </c>
      <c r="C13" s="52"/>
      <c r="D13" s="53" t="s">
        <v>6</v>
      </c>
      <c r="E13" s="53"/>
      <c r="F13" s="53"/>
      <c r="G13" s="53"/>
      <c r="H13" s="53"/>
      <c r="I13" s="53"/>
      <c r="J13" s="53"/>
      <c r="K13" s="53"/>
      <c r="L13" s="53"/>
    </row>
    <row r="14" spans="2:14" ht="18.75" customHeight="1" x14ac:dyDescent="0.3">
      <c r="B14" s="81"/>
      <c r="C14" s="81"/>
      <c r="D14" s="81"/>
      <c r="E14" s="81"/>
      <c r="F14" s="81"/>
      <c r="G14" s="81"/>
      <c r="H14" s="81"/>
      <c r="I14" s="81"/>
      <c r="J14" s="81"/>
      <c r="K14" s="81"/>
      <c r="L14" s="81"/>
    </row>
    <row r="15" spans="2:14" ht="18.75" customHeight="1" x14ac:dyDescent="0.3">
      <c r="B15" s="71" t="s">
        <v>4</v>
      </c>
      <c r="C15" s="71"/>
      <c r="D15" s="38" t="str">
        <f>"ANNÉE DU RAPPORT ("&amp;AnnéeSélectionnée&amp;")"</f>
        <v>ANNÉE DU RAPPORT (2018)</v>
      </c>
      <c r="E15" s="76" t="str">
        <f>"ANNÉE PRÉCÉDENTE ("&amp;AnnéeSélectionnée-1&amp;")"</f>
        <v>ANNÉE PRÉCÉDENTE (2017)</v>
      </c>
      <c r="F15" s="76"/>
      <c r="G15" s="76"/>
      <c r="H15" s="39" t="s">
        <v>7</v>
      </c>
      <c r="I15" s="74" t="str">
        <f ca="1">CONCATENATE("TENDANCE SUR ", Années," ANS")</f>
        <v>TENDANCE SUR 5 ANS</v>
      </c>
      <c r="J15" s="74"/>
      <c r="K15" s="74"/>
      <c r="L15" s="74"/>
    </row>
    <row r="16" spans="2:14" ht="30" customHeight="1" x14ac:dyDescent="0.3">
      <c r="B16" s="72" t="str">
        <f>Calculs!B15</f>
        <v>CHIFFRE D’AFFAIRES</v>
      </c>
      <c r="C16" s="72"/>
      <c r="D16" s="87">
        <f ca="1">IF($B16="","",Calculs!G15)</f>
        <v>180026.63</v>
      </c>
      <c r="E16" s="90">
        <f ca="1">IF($B16="","",Calculs!F15)</f>
        <v>165044.56</v>
      </c>
      <c r="F16" s="90"/>
      <c r="G16" s="90"/>
      <c r="H16" s="40">
        <f t="shared" ref="H16:H40" ca="1" si="0">IFERROR(D16/E16-1,"")</f>
        <v>9.0775909245357722E-2</v>
      </c>
      <c r="I16" s="51"/>
      <c r="J16" s="51"/>
      <c r="K16" s="51"/>
      <c r="L16" s="51"/>
    </row>
    <row r="17" spans="2:12" ht="30" customHeight="1" x14ac:dyDescent="0.3">
      <c r="B17" s="73" t="str">
        <f>Calculs!B16</f>
        <v>CHARGES D’EXPLOITATION</v>
      </c>
      <c r="C17" s="73"/>
      <c r="D17" s="88">
        <f ca="1">IF($B17="","",Calculs!G16)</f>
        <v>80883.33</v>
      </c>
      <c r="E17" s="91">
        <f ca="1">IF($B17="","",Calculs!F16)</f>
        <v>81674.37</v>
      </c>
      <c r="F17" s="91"/>
      <c r="G17" s="91"/>
      <c r="H17" s="10">
        <f t="shared" ca="1" si="0"/>
        <v>-9.6852905017815738E-3</v>
      </c>
      <c r="I17" s="49"/>
      <c r="J17" s="49"/>
      <c r="K17" s="49"/>
      <c r="L17" s="49"/>
    </row>
    <row r="18" spans="2:12" ht="30" customHeight="1" x14ac:dyDescent="0.3">
      <c r="B18" s="73" t="str">
        <f>Calculs!B17</f>
        <v>RÉSULTAT D’EXPLOITATION</v>
      </c>
      <c r="C18" s="73"/>
      <c r="D18" s="88">
        <f ca="1">IF($B18="","",Calculs!G17)</f>
        <v>77317.83</v>
      </c>
      <c r="E18" s="91">
        <f ca="1">IF($B18="","",Calculs!F17)</f>
        <v>76755.259999999995</v>
      </c>
      <c r="F18" s="91"/>
      <c r="G18" s="91"/>
      <c r="H18" s="10">
        <f t="shared" ca="1" si="0"/>
        <v>7.3293999655530406E-3</v>
      </c>
      <c r="I18" s="49"/>
      <c r="J18" s="49"/>
      <c r="K18" s="49"/>
      <c r="L18" s="49"/>
    </row>
    <row r="19" spans="2:12" ht="30" customHeight="1" x14ac:dyDescent="0.3">
      <c r="B19" s="73" t="str">
        <f>Calculs!B18</f>
        <v>AMORTISSEMENT</v>
      </c>
      <c r="C19" s="73"/>
      <c r="D19" s="88">
        <f ca="1">IF($B19="","",Calculs!G18)</f>
        <v>5068.42</v>
      </c>
      <c r="E19" s="91">
        <f ca="1">IF($B19="","",Calculs!F18)</f>
        <v>5024.1099999999997</v>
      </c>
      <c r="F19" s="91"/>
      <c r="G19" s="91"/>
      <c r="H19" s="10">
        <f t="shared" ca="1" si="0"/>
        <v>8.8194725035877219E-3</v>
      </c>
      <c r="I19" s="49"/>
      <c r="J19" s="49"/>
      <c r="K19" s="49"/>
      <c r="L19" s="49"/>
    </row>
    <row r="20" spans="2:12" ht="30" customHeight="1" x14ac:dyDescent="0.3">
      <c r="B20" s="73" t="str">
        <f>Calculs!B19</f>
        <v>INTÉRÊTS</v>
      </c>
      <c r="C20" s="73"/>
      <c r="D20" s="88">
        <f ca="1">IF($B20="","",Calculs!G19)</f>
        <v>3338.3</v>
      </c>
      <c r="E20" s="91">
        <f ca="1">IF($B20="","",Calculs!F19)</f>
        <v>3148.53</v>
      </c>
      <c r="F20" s="91"/>
      <c r="G20" s="91"/>
      <c r="H20" s="10">
        <f t="shared" ca="1" si="0"/>
        <v>6.0272571644545136E-2</v>
      </c>
      <c r="I20" s="49"/>
      <c r="J20" s="49"/>
      <c r="K20" s="49"/>
      <c r="L20" s="49"/>
    </row>
    <row r="21" spans="2:12" ht="30" customHeight="1" x14ac:dyDescent="0.3">
      <c r="B21" s="73" t="str">
        <f>Calculs!B20</f>
        <v>BÉNÉFICE NET</v>
      </c>
      <c r="C21" s="73"/>
      <c r="D21" s="88">
        <f ca="1">IF($B21="","",Calculs!G20)</f>
        <v>66272.100000000006</v>
      </c>
      <c r="E21" s="91">
        <f ca="1">IF($B21="","",Calculs!F20)</f>
        <v>61483.59</v>
      </c>
      <c r="F21" s="91"/>
      <c r="G21" s="91"/>
      <c r="H21" s="10">
        <f t="shared" ca="1" si="0"/>
        <v>7.7882732612067906E-2</v>
      </c>
      <c r="I21" s="49"/>
      <c r="J21" s="49"/>
      <c r="K21" s="49"/>
      <c r="L21" s="49"/>
    </row>
    <row r="22" spans="2:12" ht="30" customHeight="1" x14ac:dyDescent="0.3">
      <c r="B22" s="73" t="str">
        <f>Calculs!B21</f>
        <v>IMPÔTS</v>
      </c>
      <c r="C22" s="73"/>
      <c r="D22" s="88">
        <f ca="1">IF($B22="","",Calculs!G21)</f>
        <v>29424.53</v>
      </c>
      <c r="E22" s="91">
        <f ca="1">IF($B22="","",Calculs!F21)</f>
        <v>28335.67</v>
      </c>
      <c r="F22" s="91"/>
      <c r="G22" s="91"/>
      <c r="H22" s="10">
        <f t="shared" ca="1" si="0"/>
        <v>3.8427183828722011E-2</v>
      </c>
      <c r="I22" s="49"/>
      <c r="J22" s="49"/>
      <c r="K22" s="49"/>
      <c r="L22" s="49"/>
    </row>
    <row r="23" spans="2:12" ht="30" customHeight="1" x14ac:dyDescent="0.3">
      <c r="B23" s="73" t="str">
        <f>Calculs!B22</f>
        <v>BÉNÉFICE NET D’EXPLOITATION</v>
      </c>
      <c r="C23" s="73"/>
      <c r="D23" s="88">
        <f ca="1">IF($B23="","",Calculs!G22)</f>
        <v>42438.2</v>
      </c>
      <c r="E23" s="91">
        <f ca="1">IF($B23="","",Calculs!F22)</f>
        <v>40607.730000000003</v>
      </c>
      <c r="F23" s="91"/>
      <c r="G23" s="91"/>
      <c r="H23" s="10">
        <f t="shared" ca="1" si="0"/>
        <v>4.5076885607740147E-2</v>
      </c>
      <c r="I23" s="49"/>
      <c r="J23" s="49"/>
      <c r="K23" s="49"/>
      <c r="L23" s="49"/>
    </row>
    <row r="24" spans="2:12" ht="30" customHeight="1" x14ac:dyDescent="0.3">
      <c r="B24" s="73" t="str">
        <f>Calculs!B23</f>
        <v>INDICATEUR 1</v>
      </c>
      <c r="C24" s="73"/>
      <c r="D24" s="88">
        <f ca="1">IF($B24="","",Calculs!G23)</f>
        <v>16.78</v>
      </c>
      <c r="E24" s="91">
        <f ca="1">IF($B24="","",Calculs!F23)</f>
        <v>15.57</v>
      </c>
      <c r="F24" s="91"/>
      <c r="G24" s="91"/>
      <c r="H24" s="10">
        <f t="shared" ca="1" si="0"/>
        <v>7.7713551701991124E-2</v>
      </c>
      <c r="I24" s="49"/>
      <c r="J24" s="49"/>
      <c r="K24" s="49"/>
      <c r="L24" s="49"/>
    </row>
    <row r="25" spans="2:12" ht="30" customHeight="1" x14ac:dyDescent="0.3">
      <c r="B25" s="73" t="str">
        <f>Calculs!B24</f>
        <v>INDICATEUR 2</v>
      </c>
      <c r="C25" s="73"/>
      <c r="D25" s="88">
        <f ca="1">IF($B25="","",Calculs!G24)</f>
        <v>21.84</v>
      </c>
      <c r="E25" s="91">
        <f ca="1">IF($B25="","",Calculs!F24)</f>
        <v>20.48</v>
      </c>
      <c r="F25" s="91"/>
      <c r="G25" s="91"/>
      <c r="H25" s="10">
        <f t="shared" ca="1" si="0"/>
        <v>6.640625E-2</v>
      </c>
      <c r="I25" s="49"/>
      <c r="J25" s="49"/>
      <c r="K25" s="49"/>
      <c r="L25" s="49"/>
    </row>
    <row r="26" spans="2:12" ht="30" customHeight="1" x14ac:dyDescent="0.3">
      <c r="B26" s="73" t="str">
        <f>Calculs!B25</f>
        <v>INDICATEUR 3</v>
      </c>
      <c r="C26" s="73"/>
      <c r="D26" s="88">
        <f ca="1">IF($B26="","",Calculs!G25)</f>
        <v>26.39</v>
      </c>
      <c r="E26" s="91">
        <f ca="1">IF($B26="","",Calculs!F25)</f>
        <v>24.67</v>
      </c>
      <c r="F26" s="91"/>
      <c r="G26" s="91"/>
      <c r="H26" s="10">
        <f t="shared" ca="1" si="0"/>
        <v>6.9720308066477443E-2</v>
      </c>
      <c r="I26" s="49"/>
      <c r="J26" s="49"/>
      <c r="K26" s="49"/>
      <c r="L26" s="49"/>
    </row>
    <row r="27" spans="2:12" ht="30" customHeight="1" x14ac:dyDescent="0.3">
      <c r="B27" s="73" t="str">
        <f>Calculs!B26</f>
        <v>INDICATEUR 4</v>
      </c>
      <c r="C27" s="73"/>
      <c r="D27" s="88">
        <f ca="1">IF($B27="","",Calculs!G26)</f>
        <v>14.59</v>
      </c>
      <c r="E27" s="91">
        <f ca="1">IF($B27="","",Calculs!F26)</f>
        <v>13.76</v>
      </c>
      <c r="F27" s="91"/>
      <c r="G27" s="91"/>
      <c r="H27" s="10">
        <f t="shared" ca="1" si="0"/>
        <v>6.0319767441860517E-2</v>
      </c>
      <c r="I27" s="49"/>
      <c r="J27" s="49"/>
      <c r="K27" s="49"/>
      <c r="L27" s="49"/>
    </row>
    <row r="28" spans="2:12" ht="30" customHeight="1" x14ac:dyDescent="0.3">
      <c r="B28" s="73" t="str">
        <f>Calculs!B27</f>
        <v>INDICATEUR 5</v>
      </c>
      <c r="C28" s="73"/>
      <c r="D28" s="88">
        <f ca="1">IF($B28="","",Calculs!G27)</f>
        <v>1</v>
      </c>
      <c r="E28" s="91">
        <f ca="1">IF($B28="","",Calculs!F27)</f>
        <v>0.91</v>
      </c>
      <c r="F28" s="91"/>
      <c r="G28" s="91"/>
      <c r="H28" s="10">
        <f t="shared" ca="1" si="0"/>
        <v>9.8901098901098772E-2</v>
      </c>
      <c r="I28" s="49"/>
      <c r="J28" s="49"/>
      <c r="K28" s="49"/>
      <c r="L28" s="49"/>
    </row>
    <row r="29" spans="2:12" ht="30" customHeight="1" x14ac:dyDescent="0.3">
      <c r="B29" s="73" t="str">
        <f>Calculs!B28</f>
        <v>INDICATEUR 6</v>
      </c>
      <c r="C29" s="73"/>
      <c r="D29" s="88">
        <f ca="1">IF($B29="","",Calculs!G28)</f>
        <v>0.3</v>
      </c>
      <c r="E29" s="91">
        <f ca="1">IF($B29="","",Calculs!F28)</f>
        <v>0.28999999999999998</v>
      </c>
      <c r="F29" s="91"/>
      <c r="G29" s="91"/>
      <c r="H29" s="10">
        <f t="shared" ca="1" si="0"/>
        <v>3.4482758620689724E-2</v>
      </c>
      <c r="I29" s="49"/>
      <c r="J29" s="49"/>
      <c r="K29" s="49"/>
      <c r="L29" s="49"/>
    </row>
    <row r="30" spans="2:12" ht="30" customHeight="1" x14ac:dyDescent="0.3">
      <c r="B30" s="73" t="str">
        <f>Calculs!B29</f>
        <v/>
      </c>
      <c r="C30" s="73"/>
      <c r="D30" s="88" t="str">
        <f>IF($B30="","",Calculs!G29)</f>
        <v/>
      </c>
      <c r="E30" s="91" t="str">
        <f>IF($B30="","",Calculs!F29)</f>
        <v/>
      </c>
      <c r="F30" s="91"/>
      <c r="G30" s="91"/>
      <c r="H30" s="10" t="str">
        <f t="shared" si="0"/>
        <v/>
      </c>
      <c r="I30" s="49"/>
      <c r="J30" s="49"/>
      <c r="K30" s="49"/>
      <c r="L30" s="49"/>
    </row>
    <row r="31" spans="2:12" ht="30" customHeight="1" x14ac:dyDescent="0.3">
      <c r="B31" s="73" t="str">
        <f>Calculs!B30</f>
        <v/>
      </c>
      <c r="C31" s="73"/>
      <c r="D31" s="88" t="str">
        <f>IF($B31="","",Calculs!G30)</f>
        <v/>
      </c>
      <c r="E31" s="91" t="str">
        <f>IF($B31="","",Calculs!F30)</f>
        <v/>
      </c>
      <c r="F31" s="91"/>
      <c r="G31" s="91"/>
      <c r="H31" s="10" t="str">
        <f t="shared" si="0"/>
        <v/>
      </c>
      <c r="I31" s="49"/>
      <c r="J31" s="49"/>
      <c r="K31" s="49"/>
      <c r="L31" s="49"/>
    </row>
    <row r="32" spans="2:12" ht="30" customHeight="1" x14ac:dyDescent="0.3">
      <c r="B32" s="73" t="str">
        <f>Calculs!B31</f>
        <v/>
      </c>
      <c r="C32" s="73"/>
      <c r="D32" s="88" t="str">
        <f>IF($B32="","",Calculs!G31)</f>
        <v/>
      </c>
      <c r="E32" s="91" t="str">
        <f>IF($B32="","",Calculs!F31)</f>
        <v/>
      </c>
      <c r="F32" s="91"/>
      <c r="G32" s="91"/>
      <c r="H32" s="10" t="str">
        <f t="shared" si="0"/>
        <v/>
      </c>
      <c r="I32" s="49"/>
      <c r="J32" s="49"/>
      <c r="K32" s="49"/>
      <c r="L32" s="49"/>
    </row>
    <row r="33" spans="2:12" ht="30" customHeight="1" x14ac:dyDescent="0.3">
      <c r="B33" s="73" t="str">
        <f>Calculs!B32</f>
        <v/>
      </c>
      <c r="C33" s="73"/>
      <c r="D33" s="88" t="str">
        <f>IF($B33="","",Calculs!G32)</f>
        <v/>
      </c>
      <c r="E33" s="91" t="str">
        <f>IF($B33="","",Calculs!F32)</f>
        <v/>
      </c>
      <c r="F33" s="91"/>
      <c r="G33" s="91"/>
      <c r="H33" s="10" t="str">
        <f t="shared" si="0"/>
        <v/>
      </c>
      <c r="I33" s="49"/>
      <c r="J33" s="49"/>
      <c r="K33" s="49"/>
      <c r="L33" s="49"/>
    </row>
    <row r="34" spans="2:12" ht="30" customHeight="1" x14ac:dyDescent="0.3">
      <c r="B34" s="73" t="str">
        <f>Calculs!B33</f>
        <v/>
      </c>
      <c r="C34" s="73"/>
      <c r="D34" s="88" t="str">
        <f>IF($B34="","",Calculs!G33)</f>
        <v/>
      </c>
      <c r="E34" s="91" t="str">
        <f>IF($B34="","",Calculs!F33)</f>
        <v/>
      </c>
      <c r="F34" s="91"/>
      <c r="G34" s="91"/>
      <c r="H34" s="10" t="str">
        <f t="shared" si="0"/>
        <v/>
      </c>
      <c r="I34" s="49"/>
      <c r="J34" s="49"/>
      <c r="K34" s="49"/>
      <c r="L34" s="49"/>
    </row>
    <row r="35" spans="2:12" ht="30" customHeight="1" x14ac:dyDescent="0.3">
      <c r="B35" s="73" t="str">
        <f>Calculs!B34</f>
        <v/>
      </c>
      <c r="C35" s="73"/>
      <c r="D35" s="88" t="str">
        <f>IF($B35="","",Calculs!G34)</f>
        <v/>
      </c>
      <c r="E35" s="91" t="str">
        <f>IF($B35="","",Calculs!F34)</f>
        <v/>
      </c>
      <c r="F35" s="91"/>
      <c r="G35" s="91"/>
      <c r="H35" s="10" t="str">
        <f t="shared" si="0"/>
        <v/>
      </c>
      <c r="I35" s="49"/>
      <c r="J35" s="49"/>
      <c r="K35" s="49"/>
      <c r="L35" s="49"/>
    </row>
    <row r="36" spans="2:12" ht="30" customHeight="1" x14ac:dyDescent="0.3">
      <c r="B36" s="73" t="str">
        <f>Calculs!B35</f>
        <v/>
      </c>
      <c r="C36" s="73"/>
      <c r="D36" s="88" t="str">
        <f>IF($B36="","",Calculs!G35)</f>
        <v/>
      </c>
      <c r="E36" s="91" t="str">
        <f>IF($B36="","",Calculs!F35)</f>
        <v/>
      </c>
      <c r="F36" s="91"/>
      <c r="G36" s="91"/>
      <c r="H36" s="10" t="str">
        <f t="shared" si="0"/>
        <v/>
      </c>
      <c r="I36" s="49"/>
      <c r="J36" s="49"/>
      <c r="K36" s="49"/>
      <c r="L36" s="49"/>
    </row>
    <row r="37" spans="2:12" ht="30" customHeight="1" x14ac:dyDescent="0.3">
      <c r="B37" s="73" t="str">
        <f>Calculs!B36</f>
        <v/>
      </c>
      <c r="C37" s="73"/>
      <c r="D37" s="88" t="str">
        <f>IF($B37="","",Calculs!G36)</f>
        <v/>
      </c>
      <c r="E37" s="91" t="str">
        <f>IF($B37="","",Calculs!F36)</f>
        <v/>
      </c>
      <c r="F37" s="91"/>
      <c r="G37" s="91"/>
      <c r="H37" s="10" t="str">
        <f t="shared" si="0"/>
        <v/>
      </c>
      <c r="I37" s="49"/>
      <c r="J37" s="49"/>
      <c r="K37" s="49"/>
      <c r="L37" s="49"/>
    </row>
    <row r="38" spans="2:12" ht="30" customHeight="1" x14ac:dyDescent="0.3">
      <c r="B38" s="73" t="str">
        <f>Calculs!B37</f>
        <v/>
      </c>
      <c r="C38" s="73"/>
      <c r="D38" s="88" t="str">
        <f>IF($B38="","",Calculs!G37)</f>
        <v/>
      </c>
      <c r="E38" s="91" t="str">
        <f>IF($B38="","",Calculs!F37)</f>
        <v/>
      </c>
      <c r="F38" s="91"/>
      <c r="G38" s="91"/>
      <c r="H38" s="10" t="str">
        <f t="shared" si="0"/>
        <v/>
      </c>
      <c r="I38" s="49"/>
      <c r="J38" s="49"/>
      <c r="K38" s="49"/>
      <c r="L38" s="49"/>
    </row>
    <row r="39" spans="2:12" ht="30" customHeight="1" x14ac:dyDescent="0.3">
      <c r="B39" s="73" t="str">
        <f>Calculs!B38</f>
        <v/>
      </c>
      <c r="C39" s="73"/>
      <c r="D39" s="88" t="str">
        <f>IF($B39="","",Calculs!G38)</f>
        <v/>
      </c>
      <c r="E39" s="91" t="str">
        <f>IF($B39="","",Calculs!F38)</f>
        <v/>
      </c>
      <c r="F39" s="91"/>
      <c r="G39" s="91"/>
      <c r="H39" s="10" t="str">
        <f t="shared" si="0"/>
        <v/>
      </c>
      <c r="I39" s="49"/>
      <c r="J39" s="49"/>
      <c r="K39" s="49"/>
      <c r="L39" s="49"/>
    </row>
    <row r="40" spans="2:12" ht="30" customHeight="1" x14ac:dyDescent="0.3">
      <c r="B40" s="75" t="str">
        <f>Calculs!B39</f>
        <v/>
      </c>
      <c r="C40" s="75"/>
      <c r="D40" s="89" t="str">
        <f>IF($B40="","",Calculs!G39)</f>
        <v/>
      </c>
      <c r="E40" s="92" t="str">
        <f>IF($B40="","",Calculs!F39)</f>
        <v/>
      </c>
      <c r="F40" s="92"/>
      <c r="G40" s="92"/>
      <c r="H40" s="41" t="str">
        <f t="shared" si="0"/>
        <v/>
      </c>
      <c r="I40" s="50"/>
      <c r="J40" s="50"/>
      <c r="K40" s="50"/>
      <c r="L40" s="50"/>
    </row>
  </sheetData>
  <sheetProtection selectLockedCells="1"/>
  <mergeCells count="92">
    <mergeCell ref="E40:G40"/>
    <mergeCell ref="E15:G15"/>
    <mergeCell ref="J6:L6"/>
    <mergeCell ref="J11:L11"/>
    <mergeCell ref="B14:L14"/>
    <mergeCell ref="E27:G27"/>
    <mergeCell ref="E28:G28"/>
    <mergeCell ref="E29:G29"/>
    <mergeCell ref="E30:G30"/>
    <mergeCell ref="E31:G31"/>
    <mergeCell ref="E16:G16"/>
    <mergeCell ref="E17:G17"/>
    <mergeCell ref="E18:G18"/>
    <mergeCell ref="E19:G19"/>
    <mergeCell ref="E20:G20"/>
    <mergeCell ref="E21:G21"/>
    <mergeCell ref="E22:G22"/>
    <mergeCell ref="E23:G23"/>
    <mergeCell ref="E24:G24"/>
    <mergeCell ref="E25:G25"/>
    <mergeCell ref="E26:G26"/>
    <mergeCell ref="E32:G32"/>
    <mergeCell ref="E33:G33"/>
    <mergeCell ref="B38:C38"/>
    <mergeCell ref="B39:C39"/>
    <mergeCell ref="E39:G39"/>
    <mergeCell ref="E34:G34"/>
    <mergeCell ref="E35:G35"/>
    <mergeCell ref="E36:G36"/>
    <mergeCell ref="E37:G37"/>
    <mergeCell ref="E38:G38"/>
    <mergeCell ref="B40:C40"/>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D13:L13"/>
    <mergeCell ref="B1:J2"/>
    <mergeCell ref="B3:L4"/>
    <mergeCell ref="I30:L30"/>
    <mergeCell ref="K2:L2"/>
    <mergeCell ref="J9:L9"/>
    <mergeCell ref="J8:L8"/>
    <mergeCell ref="J10:L10"/>
    <mergeCell ref="J7:L7"/>
    <mergeCell ref="B5:C5"/>
    <mergeCell ref="D5:L5"/>
    <mergeCell ref="B15:C15"/>
    <mergeCell ref="B16:C16"/>
    <mergeCell ref="B17:C17"/>
    <mergeCell ref="I15:L15"/>
    <mergeCell ref="I16:L16"/>
    <mergeCell ref="I17:L17"/>
    <mergeCell ref="I18:L18"/>
    <mergeCell ref="I19:L19"/>
    <mergeCell ref="I34:L34"/>
    <mergeCell ref="I20:L20"/>
    <mergeCell ref="I21:L21"/>
    <mergeCell ref="I27:L27"/>
    <mergeCell ref="I28:L28"/>
    <mergeCell ref="I29:L29"/>
    <mergeCell ref="I22:L22"/>
    <mergeCell ref="I23:L23"/>
    <mergeCell ref="I24:L24"/>
    <mergeCell ref="I25:L25"/>
    <mergeCell ref="I26:L26"/>
    <mergeCell ref="I31:L31"/>
    <mergeCell ref="I32:L32"/>
    <mergeCell ref="I33:L33"/>
    <mergeCell ref="I40:L40"/>
    <mergeCell ref="I35:L35"/>
    <mergeCell ref="I36:L36"/>
    <mergeCell ref="I37:L37"/>
    <mergeCell ref="I38:L38"/>
    <mergeCell ref="I39:L39"/>
  </mergeCells>
  <conditionalFormatting sqref="J9 D9 H9 F9 B9">
    <cfRule type="iconSet" priority="4">
      <iconSet iconSet="3Arrows">
        <cfvo type="percent" val="0"/>
        <cfvo type="num" val="0"/>
        <cfvo type="num" val="0" gte="0"/>
      </iconSet>
    </cfRule>
  </conditionalFormatting>
  <conditionalFormatting sqref="H16:H17">
    <cfRule type="iconSet" priority="9">
      <iconSet iconSet="3Arrows">
        <cfvo type="percent" val="0"/>
        <cfvo type="num" val="0"/>
        <cfvo type="num" val="0" gte="0"/>
      </iconSet>
    </cfRule>
  </conditionalFormatting>
  <conditionalFormatting sqref="H18:H40">
    <cfRule type="iconSet" priority="10">
      <iconSet iconSet="3Arrows">
        <cfvo type="percent" val="0"/>
        <cfvo type="num" val="0"/>
        <cfvo type="num" val="0" gte="0"/>
      </iconSet>
    </cfRule>
  </conditionalFormatting>
  <conditionalFormatting sqref="B16:B40 D16:E40 H16:I40">
    <cfRule type="expression" dxfId="2" priority="1">
      <formula>MOD(ROW(),2)=0</formula>
    </cfRule>
  </conditionalFormatting>
  <dataValidations count="24">
    <dataValidation type="list" errorStyle="warning" allowBlank="1" showInputMessage="1" showErrorMessage="1" error="Sélectionnez une année dans la liste. Sélectionnez ANNULER, appuyez sur ALT+FLÈCHE BAS pour accéder aux options, puis sur FLÈCHE BAS et ENTRÉE pour opérer une sélection" prompt="Sélectionnez une année dans cette cellule. Appuyez sur ALT+FLÈCHE BAS pour accéder aux options, puis sur FLÈCHE BAS et ENTRÉE pour opérer une sélection" sqref="K2:L2" xr:uid="{00000000-0002-0000-0000-000000000000}">
      <formula1>lstAnnées</formula1>
    </dataValidation>
    <dataValidation allowBlank="1" showInputMessage="1" showErrorMessage="1" prompt="Créez le rapport financier annuel dans ce classeur. Sélectionnez une année dans la cellule K2 de cette feuille de calcul, D5 pour accéder à la feuille de calcul Métrique clé et D13 pour accéder à la feuille de calcul Données financières" sqref="A1" xr:uid="{00000000-0002-0000-0000-000001000000}"/>
    <dataValidation allowBlank="1" showInputMessage="1" showErrorMessage="1" prompt="Le titre de cette feuille de calcul se trouve dans cette cellule. Entrez le Nom de la société dans la cellule en dessous et sélectionnez l’année du rapport dans la cellule située à droite. Des conseils se trouvent dans les cellules N2 et N3" sqref="B1:J2" xr:uid="{00000000-0002-0000-0000-000002000000}"/>
    <dataValidation allowBlank="1" showInputMessage="1" showErrorMessage="1" prompt="Entrez le Nom de la société dans cette cellule" sqref="B3:L4" xr:uid="{00000000-0002-0000-0000-000003000000}"/>
    <dataValidation allowBlank="1" showInputMessage="1" showErrorMessage="1" prompt="Sélectionnez la cellule à droite pour accéder à la feuille de calcul Paramètres de métrique clé" sqref="B5:C5" xr:uid="{00000000-0002-0000-0000-000004000000}"/>
    <dataValidation allowBlank="1" showInputMessage="1" showErrorMessage="1" prompt="Lien de navigation vers la feuille de calcul Paramètres de métrique clé" sqref="D5:L5" xr:uid="{00000000-0002-0000-0000-000005000000}"/>
    <dataValidation allowBlank="1" showInputMessage="1" showErrorMessage="1" prompt="Le chiffre d’affaires, le pourcentage de croissance et les graphiques sparkline sont automatiquement mis à jour dans les cellules en dessous" sqref="B7" xr:uid="{00000000-0002-0000-0000-000006000000}"/>
    <dataValidation allowBlank="1" showInputMessage="1" showErrorMessage="1" prompt="Le chiffre d’affaires total est automatiquement mis à jour dans cette cellule et le pourcentage de croissance dans la cellule en dessous" sqref="B8" xr:uid="{00000000-0002-0000-0000-000007000000}"/>
    <dataValidation allowBlank="1" showInputMessage="1" showErrorMessage="1" prompt="Le pourcentage de croissance est automatiquement mis à jour dans cette cellule et le graphique sparkline dans la cellule en dessous" sqref="B9 D9 F9 H9 J9:L9" xr:uid="{00000000-0002-0000-0000-000008000000}"/>
    <dataValidation allowBlank="1" showInputMessage="1" showErrorMessage="1" prompt="Les bénéfices nets, le pourcentage de croissance et les graphiques sparkline sont automatiquement mis à jour dans les cellules en dessous" sqref="D7" xr:uid="{00000000-0002-0000-0000-000009000000}"/>
    <dataValidation allowBlank="1" showInputMessage="1" showErrorMessage="1" prompt="Les bénéfices nets sont automatiquement mis à jour dans cette cellule et le pourcentage de croissance dans la cellule en dessous" sqref="D8" xr:uid="{00000000-0002-0000-0000-00000A000000}"/>
    <dataValidation allowBlank="1" showInputMessage="1" showErrorMessage="1" prompt="Les intérêts, le pourcentage de croissance et les graphiques sparkline sont automatiquement mis à jour dans les cellules en dessous" sqref="F7" xr:uid="{00000000-0002-0000-0000-00000B000000}"/>
    <dataValidation allowBlank="1" showInputMessage="1" showErrorMessage="1" prompt="Les intérêts sont automatiquement mis à jour dans cette cellule et le pourcentage de croissance dans la cellule en dessous" sqref="F8" xr:uid="{00000000-0002-0000-0000-00000C000000}"/>
    <dataValidation allowBlank="1" showInputMessage="1" showErrorMessage="1" prompt="Le montant d’amortissement, le pourcentage de croissance et les graphiques sparkline sont automatiquement mis à jour dans les cellules en dessous" sqref="H7" xr:uid="{00000000-0002-0000-0000-00000D000000}"/>
    <dataValidation allowBlank="1" showInputMessage="1" showErrorMessage="1" prompt="Le montant d’amortissement est automatiquement mis à jour dans cette cellule et le pourcentage de croissance dans la cellule en dessous" sqref="H8" xr:uid="{00000000-0002-0000-0000-00000E000000}"/>
    <dataValidation allowBlank="1" showInputMessage="1" showErrorMessage="1" prompt="Les bénéfices d’exploitation, le pourcentage de croissance et les graphiques sparkline sont automatiquement mis à jour dans les cellules en dessous" sqref="J7:L7" xr:uid="{00000000-0002-0000-0000-00000F000000}"/>
    <dataValidation allowBlank="1" showInputMessage="1" showErrorMessage="1" prompt="Les bénéfices d’exploitation sont automatiquement mis à jour dans cette cellule et le pourcentage de croissance dans la cellule en dessous" sqref="J8:L8" xr:uid="{00000000-0002-0000-0000-000010000000}"/>
    <dataValidation allowBlank="1" showInputMessage="1" showErrorMessage="1" prompt="Toutes les données de métrique seront automatiquement mises à jour dans le tableau en commençant par la cellule B15" sqref="B13:C13" xr:uid="{00000000-0002-0000-0000-000011000000}"/>
    <dataValidation allowBlank="1" showInputMessage="1" showErrorMessage="1" prompt="Les métriques sont mises à jour automatiquement dans cette colonne sous ce titre" sqref="B15" xr:uid="{00000000-0002-0000-0000-000012000000}"/>
    <dataValidation allowBlank="1" showInputMessage="1" showErrorMessage="1" prompt="Les chiffres de l’exercice écoulé sont mis à jour automatiquement dans cette colonne sous ce titre" sqref="D15" xr:uid="{00000000-0002-0000-0000-000013000000}"/>
    <dataValidation allowBlank="1" showInputMessage="1" showErrorMessage="1" prompt="Les chiffres de l’année précédente sont mis à jour automatiquement dans cette colonne sous ce titre" sqref="E15" xr:uid="{00000000-0002-0000-0000-000014000000}"/>
    <dataValidation allowBlank="1" showInputMessage="1" showErrorMessage="1" prompt="L’icône et le montant de l'écart sont mis à jour automatiquement dans cette colonne sous ce titre" sqref="H15" xr:uid="{00000000-0002-0000-0000-000015000000}"/>
    <dataValidation allowBlank="1" showInputMessage="1" showErrorMessage="1" prompt="La courbe de tendance sur 5 ans est mise à jour automatiquement dans cette colonne sous ce titre" sqref="I15:L15" xr:uid="{00000000-0002-0000-0000-000016000000}"/>
    <dataValidation allowBlank="1" showInputMessage="1" showErrorMessage="1" prompt="Lien de navigation vers la feuille de calcul Saisie des données financières" sqref="D13:L13" xr:uid="{00000000-0002-0000-0000-000017000000}"/>
  </dataValidations>
  <hyperlinks>
    <hyperlink ref="D5" location="'Paramètres indicateurs clés'!C5" tooltip="Sélectionner pour accéder à la feuille de calcul Paramètres de métriques clés" display="Tap to change report Key Metrics" xr:uid="{00000000-0004-0000-0000-000000000000}"/>
    <hyperlink ref="D13:H13" location="'Saisie données financières'!B6" tooltip="Sélectionner pour accéder à la feuille de calcul Saisie des données financières" display="Do not modify the information below. Tap to enter Financial Data" xr:uid="{00000000-0004-0000-0000-000001000000}"/>
    <hyperlink ref="D5:L5" location="'Paramètres indicateurs clés'!A1" tooltip="Sélectionner pour accéder à la feuille de calcul Paramètres de métriques clés" display="Tap to change report Key Metrics" xr:uid="{00000000-0004-0000-0000-000002000000}"/>
    <hyperlink ref="D13:L13" location="'Saisie données financières'!A1" tooltip="Sélectionner pour accéder à la feuille de calcul Saisie des données financières" display="Do not modify the information below. Tap to enter Financial Data" xr:uid="{00000000-0004-0000-0000-000003000000}"/>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rkers="1" xr2:uid="{00000000-0003-0000-0000-000000000000}">
          <x14:colorSeries theme="0" tint="-0.34998626667073579"/>
          <x14:colorNegative theme="5"/>
          <x14:colorAxis rgb="FF000000"/>
          <x14:colorMarkers theme="4" tint="-0.499984740745262"/>
          <x14:colorFirst theme="4" tint="0.39997558519241921"/>
          <x14:colorLast theme="4" tint="0.39997558519241921"/>
          <x14:colorHigh theme="4"/>
          <x14:colorLow theme="4"/>
          <x14:sparklines>
            <x14:sparkline>
              <xm:f>Calculs!C15:G15</xm:f>
              <xm:sqref>I16</xm:sqref>
            </x14:sparkline>
            <x14:sparkline>
              <xm:f>Calculs!C16:G16</xm:f>
              <xm:sqref>I17</xm:sqref>
            </x14:sparkline>
            <x14:sparkline>
              <xm:f>Calculs!C17:G17</xm:f>
              <xm:sqref>I18</xm:sqref>
            </x14:sparkline>
            <x14:sparkline>
              <xm:f>Calculs!C18:G18</xm:f>
              <xm:sqref>I19</xm:sqref>
            </x14:sparkline>
            <x14:sparkline>
              <xm:f>Calculs!C19:G19</xm:f>
              <xm:sqref>I20</xm:sqref>
            </x14:sparkline>
            <x14:sparkline>
              <xm:f>Calculs!C20:G20</xm:f>
              <xm:sqref>I21</xm:sqref>
            </x14:sparkline>
            <x14:sparkline>
              <xm:f>Calculs!C21:G21</xm:f>
              <xm:sqref>I22</xm:sqref>
            </x14:sparkline>
            <x14:sparkline>
              <xm:f>Calculs!C22:G22</xm:f>
              <xm:sqref>I23</xm:sqref>
            </x14:sparkline>
            <x14:sparkline>
              <xm:f>Calculs!C23:G23</xm:f>
              <xm:sqref>I24</xm:sqref>
            </x14:sparkline>
            <x14:sparkline>
              <xm:f>Calculs!C24:G24</xm:f>
              <xm:sqref>I25</xm:sqref>
            </x14:sparkline>
            <x14:sparkline>
              <xm:f>Calculs!C25:G25</xm:f>
              <xm:sqref>I26</xm:sqref>
            </x14:sparkline>
            <x14:sparkline>
              <xm:f>Calculs!C26:G26</xm:f>
              <xm:sqref>I27</xm:sqref>
            </x14:sparkline>
            <x14:sparkline>
              <xm:f>Calculs!C27:G27</xm:f>
              <xm:sqref>I28</xm:sqref>
            </x14:sparkline>
            <x14:sparkline>
              <xm:f>Calculs!C28:G28</xm:f>
              <xm:sqref>I29</xm:sqref>
            </x14:sparkline>
            <x14:sparkline>
              <xm:f>Calculs!C29:G29</xm:f>
              <xm:sqref>I30</xm:sqref>
            </x14:sparkline>
            <x14:sparkline>
              <xm:f>Calculs!C30:G30</xm:f>
              <xm:sqref>I31</xm:sqref>
            </x14:sparkline>
            <x14:sparkline>
              <xm:f>Calculs!C31:G31</xm:f>
              <xm:sqref>I32</xm:sqref>
            </x14:sparkline>
            <x14:sparkline>
              <xm:f>Calculs!C32:G32</xm:f>
              <xm:sqref>I33</xm:sqref>
            </x14:sparkline>
            <x14:sparkline>
              <xm:f>Calculs!C33:G33</xm:f>
              <xm:sqref>I34</xm:sqref>
            </x14:sparkline>
            <x14:sparkline>
              <xm:f>Calculs!C34:G34</xm:f>
              <xm:sqref>I35</xm:sqref>
            </x14:sparkline>
            <x14:sparkline>
              <xm:f>Calculs!C35:G35</xm:f>
              <xm:sqref>I36</xm:sqref>
            </x14:sparkline>
            <x14:sparkline>
              <xm:f>Calculs!C36:G36</xm:f>
              <xm:sqref>I37</xm:sqref>
            </x14:sparkline>
            <x14:sparkline>
              <xm:f>Calculs!C37:G37</xm:f>
              <xm:sqref>I38</xm:sqref>
            </x14:sparkline>
            <x14:sparkline>
              <xm:f>Calculs!C38:G38</xm:f>
              <xm:sqref>I39</xm:sqref>
            </x14:sparkline>
            <x14:sparkline>
              <xm:f>Calculs!C39:G39</xm:f>
              <xm:sqref>I40</xm:sqref>
            </x14:sparkline>
          </x14:sparklines>
        </x14:sparklineGroup>
        <x14:sparklineGroup displayEmptyCellsAs="gap" markers="1" first="1" last="1" xr2:uid="{00000000-0003-0000-0000-000001000000}">
          <x14:colorSeries theme="0" tint="-0.34998626667073579"/>
          <x14:colorNegative theme="5"/>
          <x14:colorAxis rgb="FF000000"/>
          <x14:colorMarkers theme="4" tint="-0.499984740745262"/>
          <x14:colorFirst theme="4" tint="-0.499984740745262"/>
          <x14:colorLast theme="4" tint="-0.499984740745262"/>
          <x14:colorHigh theme="4"/>
          <x14:colorLow theme="4"/>
          <x14:sparklines>
            <x14:sparkline>
              <xm:f>Calculs!C8:G8</xm:f>
              <xm:sqref>B10</xm:sqref>
            </x14:sparkline>
            <x14:sparkline>
              <xm:f>Calculs!C9:G9</xm:f>
              <xm:sqref>D10</xm:sqref>
            </x14:sparkline>
            <x14:sparkline>
              <xm:f>Calculs!C10:G10</xm:f>
              <xm:sqref>F10</xm:sqref>
            </x14:sparkline>
            <x14:sparkline>
              <xm:f>Calculs!C11:G11</xm:f>
              <xm:sqref>H10</xm:sqref>
            </x14:sparkline>
            <x14:sparkline>
              <xm:f>Calculs!C12:G12</xm:f>
              <xm:sqref>J10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pageSetUpPr autoPageBreaks="0"/>
  </sheetPr>
  <dimension ref="B1:I30"/>
  <sheetViews>
    <sheetView showGridLines="0" zoomScaleNormal="100" workbookViewId="0">
      <pane ySplit="5" topLeftCell="A6" activePane="bottomLeft" state="frozen"/>
      <selection pane="bottomLeft"/>
    </sheetView>
  </sheetViews>
  <sheetFormatPr baseColWidth="10" defaultColWidth="9" defaultRowHeight="30" customHeight="1" x14ac:dyDescent="0.3"/>
  <cols>
    <col min="1" max="1" width="1.625" customWidth="1"/>
    <col min="2" max="2" width="29.375" customWidth="1"/>
    <col min="3" max="9" width="17.25" customWidth="1"/>
    <col min="10" max="10" width="1.625" customWidth="1"/>
  </cols>
  <sheetData>
    <row r="1" spans="2:9" ht="8.25" customHeight="1" x14ac:dyDescent="0.3">
      <c r="B1" s="84" t="s">
        <v>10</v>
      </c>
      <c r="C1" s="84"/>
      <c r="D1" s="84"/>
      <c r="E1" s="84"/>
      <c r="F1" s="84"/>
      <c r="G1" s="84"/>
      <c r="H1" s="84"/>
      <c r="I1" s="84"/>
    </row>
    <row r="2" spans="2:9" ht="38.25" customHeight="1" x14ac:dyDescent="0.3">
      <c r="B2" s="84"/>
      <c r="C2" s="84"/>
      <c r="D2" s="84"/>
      <c r="E2" s="84"/>
      <c r="F2" s="84"/>
      <c r="G2" s="84"/>
      <c r="H2" s="84"/>
      <c r="I2" s="84"/>
    </row>
    <row r="3" spans="2:9" ht="18" x14ac:dyDescent="0.3">
      <c r="B3" s="82" t="s">
        <v>11</v>
      </c>
      <c r="C3" s="82"/>
      <c r="D3" s="82"/>
      <c r="E3" s="82"/>
      <c r="F3" s="82"/>
      <c r="G3" s="82"/>
      <c r="H3" s="82"/>
      <c r="I3" s="82"/>
    </row>
    <row r="4" spans="2:9" ht="25.5" customHeight="1" x14ac:dyDescent="0.3">
      <c r="B4" s="83" t="s">
        <v>12</v>
      </c>
      <c r="C4" s="83"/>
    </row>
    <row r="5" spans="2:9" ht="25.5" customHeight="1" x14ac:dyDescent="0.3">
      <c r="B5" s="34" t="s">
        <v>13</v>
      </c>
      <c r="C5" s="35">
        <f ca="1">YEAR(TODAY())-6</f>
        <v>2013</v>
      </c>
      <c r="D5" s="35">
        <f ca="1">YEAR(TODAY())-5</f>
        <v>2014</v>
      </c>
      <c r="E5" s="35">
        <f ca="1">YEAR(TODAY())-4</f>
        <v>2015</v>
      </c>
      <c r="F5" s="35">
        <f ca="1">YEAR(TODAY())-3</f>
        <v>2016</v>
      </c>
      <c r="G5" s="35">
        <f ca="1">YEAR(TODAY())-2</f>
        <v>2017</v>
      </c>
      <c r="H5" s="35">
        <f ca="1">YEAR(TODAY())-1</f>
        <v>2018</v>
      </c>
      <c r="I5" s="36">
        <f ca="1">YEAR(TODAY())</f>
        <v>2019</v>
      </c>
    </row>
    <row r="6" spans="2:9" s="5" customFormat="1" ht="30" customHeight="1" x14ac:dyDescent="0.3">
      <c r="B6" s="37" t="s">
        <v>14</v>
      </c>
      <c r="C6" s="93">
        <v>125000</v>
      </c>
      <c r="D6" s="93">
        <v>134137.45000000001</v>
      </c>
      <c r="E6" s="93">
        <v>142728.38</v>
      </c>
      <c r="F6" s="93">
        <v>150687.46</v>
      </c>
      <c r="G6" s="93">
        <v>165044.56</v>
      </c>
      <c r="H6" s="93">
        <v>180026.63</v>
      </c>
      <c r="I6" s="94">
        <v>180583.88</v>
      </c>
    </row>
    <row r="7" spans="2:9" s="5" customFormat="1" ht="30" customHeight="1" x14ac:dyDescent="0.3">
      <c r="B7" s="15" t="s">
        <v>15</v>
      </c>
      <c r="C7" s="95">
        <v>65000</v>
      </c>
      <c r="D7" s="95">
        <v>70962.31</v>
      </c>
      <c r="E7" s="95">
        <v>75924.86</v>
      </c>
      <c r="F7" s="95">
        <v>78901.27</v>
      </c>
      <c r="G7" s="95">
        <v>81674.37</v>
      </c>
      <c r="H7" s="95">
        <v>80883.33</v>
      </c>
      <c r="I7" s="96">
        <v>94419.45</v>
      </c>
    </row>
    <row r="8" spans="2:9" s="5" customFormat="1" ht="30" customHeight="1" x14ac:dyDescent="0.3">
      <c r="B8" s="15" t="s">
        <v>16</v>
      </c>
      <c r="C8" s="95">
        <v>60000</v>
      </c>
      <c r="D8" s="95">
        <v>64207.3</v>
      </c>
      <c r="E8" s="95">
        <v>68857.69</v>
      </c>
      <c r="F8" s="95">
        <v>75643.25</v>
      </c>
      <c r="G8" s="95">
        <v>76755.259999999995</v>
      </c>
      <c r="H8" s="95">
        <v>77317.83</v>
      </c>
      <c r="I8" s="96">
        <v>73425.990000000005</v>
      </c>
    </row>
    <row r="9" spans="2:9" s="5" customFormat="1" ht="30" customHeight="1" x14ac:dyDescent="0.3">
      <c r="B9" s="15" t="s">
        <v>17</v>
      </c>
      <c r="C9" s="95">
        <v>4500</v>
      </c>
      <c r="D9" s="95">
        <v>4517.7700000000004</v>
      </c>
      <c r="E9" s="95">
        <v>4656.92</v>
      </c>
      <c r="F9" s="95">
        <v>4974.21</v>
      </c>
      <c r="G9" s="95">
        <v>5024.1099999999997</v>
      </c>
      <c r="H9" s="95">
        <v>5068.42</v>
      </c>
      <c r="I9" s="96">
        <v>5546.88</v>
      </c>
    </row>
    <row r="10" spans="2:9" s="5" customFormat="1" ht="30" customHeight="1" x14ac:dyDescent="0.3">
      <c r="B10" s="15" t="s">
        <v>18</v>
      </c>
      <c r="C10" s="95">
        <v>2500</v>
      </c>
      <c r="D10" s="95">
        <v>2745.82</v>
      </c>
      <c r="E10" s="95">
        <v>2893.11</v>
      </c>
      <c r="F10" s="95">
        <v>3136.12</v>
      </c>
      <c r="G10" s="95">
        <v>3148.53</v>
      </c>
      <c r="H10" s="95">
        <v>3338.3</v>
      </c>
      <c r="I10" s="96">
        <v>3789.47</v>
      </c>
    </row>
    <row r="11" spans="2:9" s="5" customFormat="1" ht="30" customHeight="1" x14ac:dyDescent="0.3">
      <c r="B11" s="15" t="s">
        <v>19</v>
      </c>
      <c r="C11" s="95">
        <v>54000</v>
      </c>
      <c r="D11" s="95">
        <v>54761.074999999997</v>
      </c>
      <c r="E11" s="95">
        <v>55860.81</v>
      </c>
      <c r="F11" s="95">
        <v>59747.95</v>
      </c>
      <c r="G11" s="95">
        <v>61483.59</v>
      </c>
      <c r="H11" s="95">
        <v>66272.100000000006</v>
      </c>
      <c r="I11" s="96">
        <v>67474.850000000006</v>
      </c>
    </row>
    <row r="12" spans="2:9" s="5" customFormat="1" ht="30" customHeight="1" x14ac:dyDescent="0.3">
      <c r="B12" s="15" t="s">
        <v>20</v>
      </c>
      <c r="C12" s="95">
        <v>22000</v>
      </c>
      <c r="D12" s="95">
        <v>23920.54</v>
      </c>
      <c r="E12" s="95">
        <v>25576.74</v>
      </c>
      <c r="F12" s="95">
        <v>27498.86</v>
      </c>
      <c r="G12" s="95">
        <v>28335.67</v>
      </c>
      <c r="H12" s="95">
        <v>29424.53</v>
      </c>
      <c r="I12" s="96">
        <v>31408.25</v>
      </c>
    </row>
    <row r="13" spans="2:9" s="5" customFormat="1" ht="30" customHeight="1" x14ac:dyDescent="0.3">
      <c r="B13" s="15" t="s">
        <v>21</v>
      </c>
      <c r="C13" s="95">
        <v>32000</v>
      </c>
      <c r="D13" s="95">
        <v>34943.49</v>
      </c>
      <c r="E13" s="95">
        <v>38418.53</v>
      </c>
      <c r="F13" s="95">
        <v>39895.050000000003</v>
      </c>
      <c r="G13" s="95">
        <v>40607.730000000003</v>
      </c>
      <c r="H13" s="95">
        <v>42438.2</v>
      </c>
      <c r="I13" s="96">
        <v>50247.68</v>
      </c>
    </row>
    <row r="14" spans="2:9" s="5" customFormat="1" ht="30" customHeight="1" x14ac:dyDescent="0.3">
      <c r="B14" s="15" t="s">
        <v>22</v>
      </c>
      <c r="C14" s="95">
        <v>12.8</v>
      </c>
      <c r="D14" s="95">
        <v>12.81</v>
      </c>
      <c r="E14" s="95">
        <v>13.78</v>
      </c>
      <c r="F14" s="95">
        <v>14.29</v>
      </c>
      <c r="G14" s="95">
        <v>15.57</v>
      </c>
      <c r="H14" s="95">
        <v>16.78</v>
      </c>
      <c r="I14" s="96">
        <v>19.96</v>
      </c>
    </row>
    <row r="15" spans="2:9" s="5" customFormat="1" ht="30" customHeight="1" x14ac:dyDescent="0.3">
      <c r="B15" s="15" t="s">
        <v>23</v>
      </c>
      <c r="C15" s="95">
        <v>18.2</v>
      </c>
      <c r="D15" s="95">
        <v>18.59</v>
      </c>
      <c r="E15" s="95">
        <v>19.22</v>
      </c>
      <c r="F15" s="95">
        <v>20.170000000000002</v>
      </c>
      <c r="G15" s="95">
        <v>20.48</v>
      </c>
      <c r="H15" s="95">
        <v>21.84</v>
      </c>
      <c r="I15" s="96">
        <v>26.01</v>
      </c>
    </row>
    <row r="16" spans="2:9" s="5" customFormat="1" ht="30" customHeight="1" x14ac:dyDescent="0.3">
      <c r="B16" s="15" t="s">
        <v>24</v>
      </c>
      <c r="C16" s="95">
        <v>19.100000000000001</v>
      </c>
      <c r="D16" s="95">
        <v>20.55</v>
      </c>
      <c r="E16" s="95">
        <v>21.87</v>
      </c>
      <c r="F16" s="95">
        <v>23.19</v>
      </c>
      <c r="G16" s="95">
        <v>24.67</v>
      </c>
      <c r="H16" s="95">
        <v>26.39</v>
      </c>
      <c r="I16" s="96">
        <v>31.08</v>
      </c>
    </row>
    <row r="17" spans="2:9" s="5" customFormat="1" ht="30" customHeight="1" x14ac:dyDescent="0.3">
      <c r="B17" s="15" t="s">
        <v>25</v>
      </c>
      <c r="C17" s="95">
        <v>12.1</v>
      </c>
      <c r="D17" s="95">
        <v>12.21</v>
      </c>
      <c r="E17" s="95">
        <v>12.59</v>
      </c>
      <c r="F17" s="95">
        <v>13.7</v>
      </c>
      <c r="G17" s="95">
        <v>13.76</v>
      </c>
      <c r="H17" s="95">
        <v>14.59</v>
      </c>
      <c r="I17" s="96">
        <v>14.92</v>
      </c>
    </row>
    <row r="18" spans="2:9" s="5" customFormat="1" ht="30" customHeight="1" x14ac:dyDescent="0.3">
      <c r="B18" s="15" t="s">
        <v>26</v>
      </c>
      <c r="C18" s="95">
        <v>0.75</v>
      </c>
      <c r="D18" s="95">
        <v>0.79</v>
      </c>
      <c r="E18" s="95">
        <v>0.85</v>
      </c>
      <c r="F18" s="95">
        <v>0.89</v>
      </c>
      <c r="G18" s="95">
        <v>0.91</v>
      </c>
      <c r="H18" s="95">
        <v>1</v>
      </c>
      <c r="I18" s="96">
        <v>1.03</v>
      </c>
    </row>
    <row r="19" spans="2:9" s="5" customFormat="1" ht="30" customHeight="1" x14ac:dyDescent="0.3">
      <c r="B19" s="15" t="s">
        <v>27</v>
      </c>
      <c r="C19" s="95">
        <v>0.23</v>
      </c>
      <c r="D19" s="95">
        <v>0.25</v>
      </c>
      <c r="E19" s="95">
        <v>0.27</v>
      </c>
      <c r="F19" s="95">
        <v>0.28000000000000003</v>
      </c>
      <c r="G19" s="95">
        <v>0.28999999999999998</v>
      </c>
      <c r="H19" s="95">
        <v>0.3</v>
      </c>
      <c r="I19" s="96">
        <v>0.34</v>
      </c>
    </row>
    <row r="20" spans="2:9" s="5" customFormat="1" ht="30" customHeight="1" x14ac:dyDescent="0.3">
      <c r="B20" s="15"/>
      <c r="C20" s="95"/>
      <c r="D20" s="95"/>
      <c r="E20" s="95"/>
      <c r="F20" s="95"/>
      <c r="G20" s="95"/>
      <c r="H20" s="95"/>
      <c r="I20" s="96"/>
    </row>
    <row r="21" spans="2:9" ht="30" customHeight="1" x14ac:dyDescent="0.3">
      <c r="B21" s="15"/>
      <c r="C21" s="95"/>
      <c r="D21" s="95"/>
      <c r="E21" s="95"/>
      <c r="F21" s="95"/>
      <c r="G21" s="95"/>
      <c r="H21" s="95"/>
      <c r="I21" s="96"/>
    </row>
    <row r="22" spans="2:9" ht="30" customHeight="1" x14ac:dyDescent="0.3">
      <c r="B22" s="15"/>
      <c r="C22" s="95"/>
      <c r="D22" s="95"/>
      <c r="E22" s="95"/>
      <c r="F22" s="95"/>
      <c r="G22" s="95"/>
      <c r="H22" s="95"/>
      <c r="I22" s="96"/>
    </row>
    <row r="23" spans="2:9" ht="30" customHeight="1" x14ac:dyDescent="0.3">
      <c r="B23" s="15"/>
      <c r="C23" s="95"/>
      <c r="D23" s="95"/>
      <c r="E23" s="95"/>
      <c r="F23" s="95"/>
      <c r="G23" s="95"/>
      <c r="H23" s="95"/>
      <c r="I23" s="96"/>
    </row>
    <row r="24" spans="2:9" ht="30" customHeight="1" x14ac:dyDescent="0.3">
      <c r="B24" s="15"/>
      <c r="C24" s="95"/>
      <c r="D24" s="95"/>
      <c r="E24" s="95"/>
      <c r="F24" s="95"/>
      <c r="G24" s="95"/>
      <c r="H24" s="95"/>
      <c r="I24" s="96"/>
    </row>
    <row r="25" spans="2:9" ht="30" customHeight="1" x14ac:dyDescent="0.3">
      <c r="B25" s="15"/>
      <c r="C25" s="95"/>
      <c r="D25" s="95"/>
      <c r="E25" s="95"/>
      <c r="F25" s="95"/>
      <c r="G25" s="95"/>
      <c r="H25" s="95"/>
      <c r="I25" s="96"/>
    </row>
    <row r="26" spans="2:9" ht="30" customHeight="1" x14ac:dyDescent="0.3">
      <c r="B26" s="15"/>
      <c r="C26" s="95"/>
      <c r="D26" s="95"/>
      <c r="E26" s="95"/>
      <c r="F26" s="95"/>
      <c r="G26" s="95"/>
      <c r="H26" s="95"/>
      <c r="I26" s="96"/>
    </row>
    <row r="27" spans="2:9" ht="30" customHeight="1" x14ac:dyDescent="0.3">
      <c r="B27" s="15"/>
      <c r="C27" s="95"/>
      <c r="D27" s="95"/>
      <c r="E27" s="95"/>
      <c r="F27" s="95"/>
      <c r="G27" s="95"/>
      <c r="H27" s="95"/>
      <c r="I27" s="96"/>
    </row>
    <row r="28" spans="2:9" ht="30" customHeight="1" x14ac:dyDescent="0.3">
      <c r="B28" s="15"/>
      <c r="C28" s="95"/>
      <c r="D28" s="95"/>
      <c r="E28" s="95"/>
      <c r="F28" s="95"/>
      <c r="G28" s="95"/>
      <c r="H28" s="95"/>
      <c r="I28" s="96"/>
    </row>
    <row r="29" spans="2:9" ht="30" customHeight="1" x14ac:dyDescent="0.3">
      <c r="B29" s="15"/>
      <c r="C29" s="95"/>
      <c r="D29" s="95"/>
      <c r="E29" s="95"/>
      <c r="F29" s="95"/>
      <c r="G29" s="95"/>
      <c r="H29" s="95"/>
      <c r="I29" s="96"/>
    </row>
    <row r="30" spans="2:9" ht="30" customHeight="1" x14ac:dyDescent="0.3">
      <c r="B30" s="15"/>
      <c r="C30" s="97"/>
      <c r="D30" s="97"/>
      <c r="E30" s="97"/>
      <c r="F30" s="97"/>
      <c r="G30" s="97"/>
      <c r="H30" s="97"/>
      <c r="I30" s="98"/>
    </row>
  </sheetData>
  <sheetProtection selectLockedCells="1"/>
  <mergeCells count="3">
    <mergeCell ref="B3:I3"/>
    <mergeCell ref="B4:C4"/>
    <mergeCell ref="B1:I2"/>
  </mergeCells>
  <conditionalFormatting sqref="B6:I30">
    <cfRule type="expression" dxfId="1" priority="8">
      <formula>MOD(ROW(),2)=0</formula>
    </cfRule>
  </conditionalFormatting>
  <dataValidations count="6">
    <dataValidation allowBlank="1" showInputMessage="1" showErrorMessage="1" prompt="Entrez des données financières allant jusqu’à 25 métriques clés et sept ans dans le tableau en commençant par la cellule B5 dans cette feuille de calcul. Sélectionnez la cellule B4 pour accéder à la feuille de calcul Rapport financier" sqref="A1" xr:uid="{00000000-0002-0000-0100-000000000000}"/>
    <dataValidation allowBlank="1" showInputMessage="1" showErrorMessage="1" prompt="Le titre de cette feuille de calcul figure dans cette cellule et le conseil dans la cellule en dessous" sqref="B1:I2" xr:uid="{00000000-0002-0000-0100-000001000000}"/>
    <dataValidation allowBlank="1" showInputMessage="1" showErrorMessage="1" prompt="Lien de navigation vers la feuille de calcul Rapport financier. Entrez les détails dans le tableau ci-dessous" sqref="B4:C4" xr:uid="{00000000-0002-0000-0100-000002000000}"/>
    <dataValidation allowBlank="1" showInputMessage="1" showErrorMessage="1" prompt="Un conseil figure dans cette cellule" sqref="B3:I3" xr:uid="{00000000-0002-0000-0100-000003000000}"/>
    <dataValidation allowBlank="1" showInputMessage="1" showErrorMessage="1" prompt="L’année est automatiquement mise à jour dans cette cellule. Entrez les chiffres de cette année dans cette colonne sous ce titre" sqref="C5 D5:I5" xr:uid="{00000000-0002-0000-0100-000004000000}"/>
    <dataValidation allowBlank="1" showInputMessage="1" showErrorMessage="1" prompt="Entrez le nom de la métrique dans cette colonne sous ce titre" sqref="B5" xr:uid="{00000000-0002-0000-0100-000005000000}"/>
  </dataValidations>
  <hyperlinks>
    <hyperlink ref="B4" location="'Rapport financier'!A1" tooltip="Sélectionner pour accéder à la feuille de calcul Rapport financier " display="Tap to view Financial Report" xr:uid="{00000000-0004-0000-0100-000000000000}"/>
  </hyperlinks>
  <pageMargins left="0.7" right="0.7" top="0.75" bottom="0.75" header="0.3" footer="0.3"/>
  <pageSetup paperSize="9" orientation="portrait" r:id="rId1"/>
  <ignoredErrors>
    <ignoredError sqref="C5:I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499984740745262"/>
    <pageSetUpPr autoPageBreaks="0"/>
  </sheetPr>
  <dimension ref="B1:H9"/>
  <sheetViews>
    <sheetView showGridLines="0" zoomScaleNormal="100" workbookViewId="0"/>
  </sheetViews>
  <sheetFormatPr baseColWidth="10" defaultColWidth="9" defaultRowHeight="30" customHeight="1" x14ac:dyDescent="0.3"/>
  <cols>
    <col min="1" max="1" width="1.625" customWidth="1"/>
    <col min="2" max="2" width="4.25" customWidth="1"/>
    <col min="3" max="3" width="35.625" customWidth="1"/>
    <col min="4" max="4" width="3.875" customWidth="1"/>
    <col min="5" max="5" width="18" customWidth="1"/>
    <col min="6" max="6" width="20.375" customWidth="1"/>
    <col min="9" max="9" width="1.625" customWidth="1"/>
  </cols>
  <sheetData>
    <row r="1" spans="2:8" ht="8.25" customHeight="1" x14ac:dyDescent="0.3">
      <c r="B1" s="84" t="s">
        <v>28</v>
      </c>
      <c r="C1" s="84"/>
      <c r="D1" s="84"/>
      <c r="E1" s="84"/>
      <c r="F1" s="84"/>
      <c r="G1" s="84"/>
      <c r="H1" s="84"/>
    </row>
    <row r="2" spans="2:8" ht="38.25" customHeight="1" x14ac:dyDescent="0.3">
      <c r="B2" s="84"/>
      <c r="C2" s="84"/>
      <c r="D2" s="84"/>
      <c r="E2" s="84"/>
      <c r="F2" s="84"/>
      <c r="G2" s="84"/>
      <c r="H2" s="84"/>
    </row>
    <row r="3" spans="2:8" ht="25.5" customHeight="1" x14ac:dyDescent="0.25">
      <c r="B3" s="86" t="s">
        <v>29</v>
      </c>
      <c r="C3" s="86"/>
      <c r="D3" s="86"/>
      <c r="E3" s="86"/>
      <c r="F3" s="86"/>
      <c r="G3" s="86"/>
      <c r="H3" s="86"/>
    </row>
    <row r="4" spans="2:8" ht="30" customHeight="1" thickBot="1" x14ac:dyDescent="0.35">
      <c r="B4" s="85" t="s">
        <v>30</v>
      </c>
      <c r="C4" s="85"/>
      <c r="D4" s="85"/>
    </row>
    <row r="5" spans="2:8" s="12" customFormat="1" ht="30" customHeight="1" x14ac:dyDescent="0.3">
      <c r="B5" s="42">
        <v>1</v>
      </c>
      <c r="C5" s="30" t="s">
        <v>14</v>
      </c>
      <c r="D5" s="11" t="str">
        <f>IF(ISBLANK(C5),"← Veuillez sélectionner une valeur dans la liste déroulante",IF(COUNTIF($C$5:C5,C5)&gt;1,"Vous avez sélectionné "&amp;C5&amp;" à deux reprises.",""))</f>
        <v/>
      </c>
      <c r="G5"/>
    </row>
    <row r="6" spans="2:8" s="12" customFormat="1" ht="30" customHeight="1" x14ac:dyDescent="0.3">
      <c r="B6" s="43">
        <v>2</v>
      </c>
      <c r="C6" s="31" t="s">
        <v>19</v>
      </c>
      <c r="D6" s="11" t="str">
        <f>IF(ISBLANK(C6),"← Veuillez sélectionner une valeur dans la liste déroulante",IF(COUNTIF($C$5:C6,C6)&gt;1,"Vous avez sélectionné "&amp;C6&amp;" à deux reprises.",""))</f>
        <v/>
      </c>
      <c r="G6"/>
    </row>
    <row r="7" spans="2:8" s="12" customFormat="1" ht="30" customHeight="1" x14ac:dyDescent="0.3">
      <c r="B7" s="43">
        <v>3</v>
      </c>
      <c r="C7" s="32" t="s">
        <v>18</v>
      </c>
      <c r="D7" s="11" t="str">
        <f>IF(ISBLANK(C7),"← Veuillez sélectionner une valeur dans la liste déroulante",IF(COUNTIF($C$5:C7,C7)&gt;1,"Vous avez sélectionné "&amp;C7&amp;" à deux reprises.",""))</f>
        <v/>
      </c>
      <c r="G7"/>
    </row>
    <row r="8" spans="2:8" s="12" customFormat="1" ht="30" customHeight="1" x14ac:dyDescent="0.3">
      <c r="B8" s="43">
        <v>4</v>
      </c>
      <c r="C8" s="32" t="s">
        <v>17</v>
      </c>
      <c r="D8" s="11" t="str">
        <f>IF(ISBLANK(C8),"← Veuillez sélectionner une valeur dans la liste déroulante",IF(COUNTIF($C$5:C8,C8)&gt;1,"Vous avez sélectionné "&amp;C8&amp;" à deux reprises.",""))</f>
        <v/>
      </c>
    </row>
    <row r="9" spans="2:8" s="12" customFormat="1" ht="30" customHeight="1" thickBot="1" x14ac:dyDescent="0.35">
      <c r="B9" s="44">
        <v>5</v>
      </c>
      <c r="C9" s="33" t="s">
        <v>16</v>
      </c>
      <c r="D9" s="11" t="str">
        <f>IF(ISBLANK(C9),"← Veuillez sélectionner une valeur dans la liste déroulante",IF(COUNTIF($C$5:C9,C9)&gt;1,"Vous avez sélectionné "&amp;C9&amp;" à deux reprises.",""))</f>
        <v/>
      </c>
    </row>
  </sheetData>
  <sheetProtection selectLockedCells="1"/>
  <mergeCells count="3">
    <mergeCell ref="B4:D4"/>
    <mergeCell ref="B3:H3"/>
    <mergeCell ref="B1:H2"/>
  </mergeCells>
  <conditionalFormatting sqref="B5:C9">
    <cfRule type="expression" dxfId="0" priority="1">
      <formula>MOD(ROW(),2)</formula>
    </cfRule>
  </conditionalFormatting>
  <dataValidations count="4">
    <dataValidation type="list" errorStyle="warning" allowBlank="1" showInputMessage="1" showErrorMessage="1" error="Sélectionnez une métrique clé dans la liste. Sélectionnez ANNULER, appuyez sur ALT+FLÈCHE BAS pour accéder aux options, puis sur FLÈCHE BAS et ENTRÉE pour opérer une sélection" prompt="Sélectionnez la métrique clé dans cette cellule. Appuyez sur ALT+FLÈCHE BAS pour accéder aux options, puis sur FLÈCHE BAS et ENTRÉE pour opérer une sélection" sqref="C5:C9" xr:uid="{00000000-0002-0000-0200-000000000000}">
      <formula1>lstIndicateurs</formula1>
    </dataValidation>
    <dataValidation allowBlank="1" showInputMessage="1" showErrorMessage="1" prompt="Sélectionnez les métriques clés devant s’afficher dans la partie supérieure du rapport financier annuel dans cette feuille de calcul. Sélectionnez la cellule B4 pour accéder à la feuille de calcul Rapport financier" sqref="A1" xr:uid="{00000000-0002-0000-0200-000001000000}"/>
    <dataValidation allowBlank="1" showInputMessage="1" showErrorMessage="1" prompt="Le titre de cette feuille de calcul figure dans cette cellule et le conseil dans la cellule en dessous" sqref="B1:H2" xr:uid="{00000000-0002-0000-0200-000002000000}"/>
    <dataValidation allowBlank="1" showInputMessage="1" showErrorMessage="1" prompt="Lien de navigation vers la feuille de calcul Rapport financier. Sélectionner les métriques clés dans les cellules en dessous, les cellules C5 à C9" sqref="B4:D4" xr:uid="{00000000-0002-0000-0200-000003000000}"/>
  </dataValidations>
  <hyperlinks>
    <hyperlink ref="B4:C4" location="'Rapport financier'!A1" tooltip="Afficher le rapport financier" display="  Click to view Financial Report" xr:uid="{00000000-0004-0000-0200-000000000000}"/>
    <hyperlink ref="B4:D4" location="'Rapport financier'!A1" tooltip="Sélectionner pour accéder à la feuille de calcul Rapport financier" display="  Tap to view Financial Report" xr:uid="{00000000-0004-0000-0200-000001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39"/>
  <sheetViews>
    <sheetView workbookViewId="0"/>
  </sheetViews>
  <sheetFormatPr baseColWidth="10" defaultColWidth="9" defaultRowHeight="16.5" x14ac:dyDescent="0.3"/>
  <cols>
    <col min="2" max="2" width="32.75" customWidth="1"/>
  </cols>
  <sheetData>
    <row r="1" spans="1:9" s="12" customFormat="1" ht="34.5" customHeight="1" x14ac:dyDescent="0.3">
      <c r="A1" s="13" t="s">
        <v>31</v>
      </c>
    </row>
    <row r="2" spans="1:9" s="12" customFormat="1" x14ac:dyDescent="0.3">
      <c r="D2" s="6" t="s">
        <v>37</v>
      </c>
    </row>
    <row r="3" spans="1:9" ht="19.5" customHeight="1" x14ac:dyDescent="0.3">
      <c r="B3" t="s">
        <v>32</v>
      </c>
      <c r="C3" s="2">
        <f>AnnéeSélectionnée</f>
        <v>2018</v>
      </c>
      <c r="D3">
        <f ca="1">MATCH(C3,lstAnnées,0)+1</f>
        <v>7</v>
      </c>
    </row>
    <row r="4" spans="1:9" ht="19.5" customHeight="1" x14ac:dyDescent="0.3">
      <c r="B4" t="s">
        <v>33</v>
      </c>
      <c r="C4" s="2">
        <f>C3-1</f>
        <v>2017</v>
      </c>
      <c r="D4">
        <f ca="1">MATCH(C4,lstAnnées,0)+1</f>
        <v>6</v>
      </c>
    </row>
    <row r="5" spans="1:9" ht="19.5" customHeight="1" x14ac:dyDescent="0.3"/>
    <row r="6" spans="1:9" ht="19.5" customHeight="1" thickBot="1" x14ac:dyDescent="0.35">
      <c r="B6" t="s">
        <v>34</v>
      </c>
      <c r="C6" s="1">
        <f ca="1">MATCH(C7,lstAnnées,0)+1</f>
        <v>3</v>
      </c>
      <c r="D6" s="1">
        <f ca="1">MATCH(D7,lstAnnées,0)+1</f>
        <v>4</v>
      </c>
      <c r="E6" s="1">
        <f ca="1">MATCH(E7,lstAnnées,0)+1</f>
        <v>5</v>
      </c>
      <c r="F6" s="1">
        <f ca="1">MATCH(F7,lstAnnées,0)+1</f>
        <v>6</v>
      </c>
      <c r="G6" s="1">
        <f ca="1">MATCH(G7,lstAnnées,0)+1</f>
        <v>7</v>
      </c>
      <c r="I6">
        <f ca="1">COUNT(C6:G6)</f>
        <v>5</v>
      </c>
    </row>
    <row r="7" spans="1:9" ht="19.5" thickBot="1" x14ac:dyDescent="0.35">
      <c r="B7" s="7" t="s">
        <v>35</v>
      </c>
      <c r="C7" s="14">
        <f>D7-1</f>
        <v>2014</v>
      </c>
      <c r="D7" s="14">
        <f>E7-1</f>
        <v>2015</v>
      </c>
      <c r="E7" s="14">
        <f>F7-1</f>
        <v>2016</v>
      </c>
      <c r="F7" s="14">
        <f>G7-1</f>
        <v>2017</v>
      </c>
      <c r="G7" s="14">
        <f>C3</f>
        <v>2018</v>
      </c>
      <c r="H7" s="7"/>
    </row>
    <row r="8" spans="1:9" ht="19.5" customHeight="1" x14ac:dyDescent="0.3">
      <c r="A8">
        <f>MATCH(B8,'Saisie données financières'!$B$6:$B$30,0)</f>
        <v>1</v>
      </c>
      <c r="B8" t="str">
        <f>IF('Paramètres indicateurs clés'!C5="","",'Paramètres indicateurs clés'!C5)</f>
        <v>CHIFFRE D’AFFAIRES</v>
      </c>
      <c r="C8">
        <f ca="1">IFERROR(INDEX('Saisie données financières'!$B$6:$I$30,$A8,C$6),NA())</f>
        <v>134137.45000000001</v>
      </c>
      <c r="D8">
        <f ca="1">IFERROR(INDEX('Saisie données financières'!$B$6:$I$30,$A8,D$6),NA())</f>
        <v>142728.38</v>
      </c>
      <c r="E8">
        <f ca="1">IFERROR(INDEX('Saisie données financières'!$B$6:$I$30,$A8,E$6),NA())</f>
        <v>150687.46</v>
      </c>
      <c r="F8">
        <f ca="1">IFERROR(INDEX('Saisie données financières'!$B$6:$I$30,$A8,F$6),NA())</f>
        <v>165044.56</v>
      </c>
      <c r="G8">
        <f ca="1">IFERROR(INDEX('Saisie données financières'!$B$6:$I$30,$A8,G$6),NA())</f>
        <v>180026.63</v>
      </c>
      <c r="H8" s="3">
        <f ca="1">IFERROR(G8/F8-1,"")</f>
        <v>9.0775909245357722E-2</v>
      </c>
    </row>
    <row r="9" spans="1:9" ht="19.5" customHeight="1" x14ac:dyDescent="0.3">
      <c r="A9">
        <f>MATCH(B9,'Saisie données financières'!$B$6:$B$30,0)</f>
        <v>6</v>
      </c>
      <c r="B9" t="str">
        <f>IF('Paramètres indicateurs clés'!C6="","",'Paramètres indicateurs clés'!C6)</f>
        <v>BÉNÉFICE NET</v>
      </c>
      <c r="C9">
        <f ca="1">IFERROR(INDEX('Saisie données financières'!$B$6:$I$30,$A9,C$6),NA())</f>
        <v>54761.074999999997</v>
      </c>
      <c r="D9">
        <f ca="1">IFERROR(INDEX('Saisie données financières'!$B$6:$I$30,$A9,D$6),NA())</f>
        <v>55860.81</v>
      </c>
      <c r="E9">
        <f ca="1">IFERROR(INDEX('Saisie données financières'!$B$6:$I$30,$A9,E$6),NA())</f>
        <v>59747.95</v>
      </c>
      <c r="F9">
        <f ca="1">IFERROR(INDEX('Saisie données financières'!$B$6:$I$30,$A9,F$6),NA())</f>
        <v>61483.59</v>
      </c>
      <c r="G9">
        <f ca="1">IFERROR(INDEX('Saisie données financières'!$B$6:$I$30,$A9,G$6),NA())</f>
        <v>66272.100000000006</v>
      </c>
      <c r="H9" s="3">
        <f t="shared" ref="H9:H12" ca="1" si="0">IFERROR(G9/F9-1,"")</f>
        <v>7.7882732612067906E-2</v>
      </c>
    </row>
    <row r="10" spans="1:9" ht="19.5" customHeight="1" x14ac:dyDescent="0.3">
      <c r="A10">
        <f>MATCH(B10,'Saisie données financières'!$B$6:$B$30,0)</f>
        <v>5</v>
      </c>
      <c r="B10" t="str">
        <f>IF('Paramètres indicateurs clés'!C7="","",'Paramètres indicateurs clés'!C7)</f>
        <v>INTÉRÊTS</v>
      </c>
      <c r="C10">
        <f ca="1">IFERROR(INDEX('Saisie données financières'!$B$6:$I$30,$A10,C$6),NA())</f>
        <v>2745.82</v>
      </c>
      <c r="D10">
        <f ca="1">IFERROR(INDEX('Saisie données financières'!$B$6:$I$30,$A10,D$6),NA())</f>
        <v>2893.11</v>
      </c>
      <c r="E10">
        <f ca="1">IFERROR(INDEX('Saisie données financières'!$B$6:$I$30,$A10,E$6),NA())</f>
        <v>3136.12</v>
      </c>
      <c r="F10">
        <f ca="1">IFERROR(INDEX('Saisie données financières'!$B$6:$I$30,$A10,F$6),NA())</f>
        <v>3148.53</v>
      </c>
      <c r="G10">
        <f ca="1">IFERROR(INDEX('Saisie données financières'!$B$6:$I$30,$A10,G$6),NA())</f>
        <v>3338.3</v>
      </c>
      <c r="H10" s="3">
        <f t="shared" ca="1" si="0"/>
        <v>6.0272571644545136E-2</v>
      </c>
    </row>
    <row r="11" spans="1:9" ht="19.5" customHeight="1" x14ac:dyDescent="0.3">
      <c r="A11">
        <f>MATCH(B11,'Saisie données financières'!$B$6:$B$30,0)</f>
        <v>4</v>
      </c>
      <c r="B11" t="str">
        <f>IF('Paramètres indicateurs clés'!C8="","",'Paramètres indicateurs clés'!C8)</f>
        <v>AMORTISSEMENT</v>
      </c>
      <c r="C11">
        <f ca="1">IFERROR(INDEX('Saisie données financières'!$B$6:$I$30,$A11,C$6),NA())</f>
        <v>4517.7700000000004</v>
      </c>
      <c r="D11">
        <f ca="1">IFERROR(INDEX('Saisie données financières'!$B$6:$I$30,$A11,D$6),NA())</f>
        <v>4656.92</v>
      </c>
      <c r="E11">
        <f ca="1">IFERROR(INDEX('Saisie données financières'!$B$6:$I$30,$A11,E$6),NA())</f>
        <v>4974.21</v>
      </c>
      <c r="F11">
        <f ca="1">IFERROR(INDEX('Saisie données financières'!$B$6:$I$30,$A11,F$6),NA())</f>
        <v>5024.1099999999997</v>
      </c>
      <c r="G11">
        <f ca="1">IFERROR(INDEX('Saisie données financières'!$B$6:$I$30,$A11,G$6),NA())</f>
        <v>5068.42</v>
      </c>
      <c r="H11" s="3">
        <f t="shared" ca="1" si="0"/>
        <v>8.8194725035877219E-3</v>
      </c>
    </row>
    <row r="12" spans="1:9" ht="19.5" customHeight="1" x14ac:dyDescent="0.3">
      <c r="A12">
        <f>MATCH(B12,'Saisie données financières'!$B$6:$B$30,0)</f>
        <v>3</v>
      </c>
      <c r="B12" t="str">
        <f>IF('Paramètres indicateurs clés'!C9="","",'Paramètres indicateurs clés'!C9)</f>
        <v>RÉSULTAT D’EXPLOITATION</v>
      </c>
      <c r="C12">
        <f ca="1">IFERROR(INDEX('Saisie données financières'!$B$6:$I$30,$A12,C$6),NA())</f>
        <v>64207.3</v>
      </c>
      <c r="D12">
        <f ca="1">IFERROR(INDEX('Saisie données financières'!$B$6:$I$30,$A12,D$6),NA())</f>
        <v>68857.69</v>
      </c>
      <c r="E12">
        <f ca="1">IFERROR(INDEX('Saisie données financières'!$B$6:$I$30,$A12,E$6),NA())</f>
        <v>75643.25</v>
      </c>
      <c r="F12">
        <f ca="1">IFERROR(INDEX('Saisie données financières'!$B$6:$I$30,$A12,F$6),NA())</f>
        <v>76755.259999999995</v>
      </c>
      <c r="G12">
        <f ca="1">IFERROR(INDEX('Saisie données financières'!$B$6:$I$30,$A12,G$6),NA())</f>
        <v>77317.83</v>
      </c>
      <c r="H12" s="3">
        <f t="shared" ca="1" si="0"/>
        <v>7.3293999655530406E-3</v>
      </c>
    </row>
    <row r="13" spans="1:9" ht="17.25" thickBot="1" x14ac:dyDescent="0.35"/>
    <row r="14" spans="1:9" ht="19.5" thickBot="1" x14ac:dyDescent="0.35">
      <c r="B14" s="7" t="s">
        <v>36</v>
      </c>
      <c r="C14" s="7"/>
      <c r="D14" s="7"/>
      <c r="E14" s="7"/>
      <c r="F14" s="7"/>
      <c r="G14" s="7"/>
      <c r="H14" s="7"/>
    </row>
    <row r="15" spans="1:9" ht="19.5" customHeight="1" x14ac:dyDescent="0.3">
      <c r="A15">
        <f>ROWS($B$15:B15)</f>
        <v>1</v>
      </c>
      <c r="B15" t="str">
        <f>IF('Saisie données financières'!B6=0,"",'Saisie données financières'!B6)</f>
        <v>CHIFFRE D’AFFAIRES</v>
      </c>
      <c r="C15">
        <f ca="1">IF(B15="",NA(),IFERROR(INDEX('Saisie données financières'!$B$6:$I$30,$A15,C$6),NA()))</f>
        <v>134137.45000000001</v>
      </c>
      <c r="D15">
        <f ca="1">IF(B15="",NA(),IFERROR(INDEX('Saisie données financières'!$B$6:$I$30,$A15,D$6),NA()))</f>
        <v>142728.38</v>
      </c>
      <c r="E15">
        <f ca="1">IF(B15="",NA(),IFERROR(INDEX('Saisie données financières'!$B$6:$I$30,$A15,E$6),NA()))</f>
        <v>150687.46</v>
      </c>
      <c r="F15">
        <f ca="1">IF(B15="",NA(),IFERROR(INDEX('Saisie données financières'!$B$6:$I$30,$A15,F$6),NA()))</f>
        <v>165044.56</v>
      </c>
      <c r="G15">
        <f ca="1">IF(B15="",NA(),IFERROR(INDEX('Saisie données financières'!$B$6:$I$30,$A15,G$6),NA()))</f>
        <v>180026.63</v>
      </c>
    </row>
    <row r="16" spans="1:9" ht="19.5" customHeight="1" x14ac:dyDescent="0.3">
      <c r="A16">
        <f>ROWS($B$15:B16)</f>
        <v>2</v>
      </c>
      <c r="B16" t="str">
        <f>IF('Saisie données financières'!B7=0,"",'Saisie données financières'!B7)</f>
        <v>CHARGES D’EXPLOITATION</v>
      </c>
      <c r="C16">
        <f ca="1">IF(B16="",NA(),IFERROR(INDEX('Saisie données financières'!$B$6:$I$30,$A16,C$6),NA()))</f>
        <v>70962.31</v>
      </c>
      <c r="D16">
        <f ca="1">IF(B16="",NA(),IFERROR(INDEX('Saisie données financières'!$B$6:$I$30,$A16,D$6),NA()))</f>
        <v>75924.86</v>
      </c>
      <c r="E16">
        <f ca="1">IF(B16="",NA(),IFERROR(INDEX('Saisie données financières'!$B$6:$I$30,$A16,E$6),NA()))</f>
        <v>78901.27</v>
      </c>
      <c r="F16">
        <f ca="1">IF(B16="",NA(),IFERROR(INDEX('Saisie données financières'!$B$6:$I$30,$A16,F$6),NA()))</f>
        <v>81674.37</v>
      </c>
      <c r="G16">
        <f ca="1">IF(B16="",NA(),IFERROR(INDEX('Saisie données financières'!$B$6:$I$30,$A16,G$6),NA()))</f>
        <v>80883.33</v>
      </c>
    </row>
    <row r="17" spans="1:7" ht="19.5" customHeight="1" x14ac:dyDescent="0.3">
      <c r="A17">
        <f>ROWS($B$15:B17)</f>
        <v>3</v>
      </c>
      <c r="B17" t="str">
        <f>IF('Saisie données financières'!B8=0,"",'Saisie données financières'!B8)</f>
        <v>RÉSULTAT D’EXPLOITATION</v>
      </c>
      <c r="C17">
        <f ca="1">IF(B17="",NA(),IFERROR(INDEX('Saisie données financières'!$B$6:$I$30,$A17,C$6),NA()))</f>
        <v>64207.3</v>
      </c>
      <c r="D17">
        <f ca="1">IF(B17="",NA(),IFERROR(INDEX('Saisie données financières'!$B$6:$I$30,$A17,D$6),NA()))</f>
        <v>68857.69</v>
      </c>
      <c r="E17">
        <f ca="1">IF(B17="",NA(),IFERROR(INDEX('Saisie données financières'!$B$6:$I$30,$A17,E$6),NA()))</f>
        <v>75643.25</v>
      </c>
      <c r="F17">
        <f ca="1">IF(B17="",NA(),IFERROR(INDEX('Saisie données financières'!$B$6:$I$30,$A17,F$6),NA()))</f>
        <v>76755.259999999995</v>
      </c>
      <c r="G17">
        <f ca="1">IF(B17="",NA(),IFERROR(INDEX('Saisie données financières'!$B$6:$I$30,$A17,G$6),NA()))</f>
        <v>77317.83</v>
      </c>
    </row>
    <row r="18" spans="1:7" ht="19.5" customHeight="1" x14ac:dyDescent="0.3">
      <c r="A18">
        <f>ROWS($B$15:B18)</f>
        <v>4</v>
      </c>
      <c r="B18" t="str">
        <f>IF('Saisie données financières'!B9=0,"",'Saisie données financières'!B9)</f>
        <v>AMORTISSEMENT</v>
      </c>
      <c r="C18">
        <f ca="1">IF(B18="",NA(),IFERROR(INDEX('Saisie données financières'!$B$6:$I$30,$A18,C$6),NA()))</f>
        <v>4517.7700000000004</v>
      </c>
      <c r="D18">
        <f ca="1">IF(B18="",NA(),IFERROR(INDEX('Saisie données financières'!$B$6:$I$30,$A18,D$6),NA()))</f>
        <v>4656.92</v>
      </c>
      <c r="E18">
        <f ca="1">IF(B18="",NA(),IFERROR(INDEX('Saisie données financières'!$B$6:$I$30,$A18,E$6),NA()))</f>
        <v>4974.21</v>
      </c>
      <c r="F18">
        <f ca="1">IF(B18="",NA(),IFERROR(INDEX('Saisie données financières'!$B$6:$I$30,$A18,F$6),NA()))</f>
        <v>5024.1099999999997</v>
      </c>
      <c r="G18">
        <f ca="1">IF(B18="",NA(),IFERROR(INDEX('Saisie données financières'!$B$6:$I$30,$A18,G$6),NA()))</f>
        <v>5068.42</v>
      </c>
    </row>
    <row r="19" spans="1:7" ht="19.5" customHeight="1" x14ac:dyDescent="0.3">
      <c r="A19">
        <f>ROWS($B$15:B19)</f>
        <v>5</v>
      </c>
      <c r="B19" t="str">
        <f>IF('Saisie données financières'!B10=0,"",'Saisie données financières'!B10)</f>
        <v>INTÉRÊTS</v>
      </c>
      <c r="C19">
        <f ca="1">IF(B19="",NA(),IFERROR(INDEX('Saisie données financières'!$B$6:$I$30,$A19,C$6),NA()))</f>
        <v>2745.82</v>
      </c>
      <c r="D19">
        <f ca="1">IF(B19="",NA(),IFERROR(INDEX('Saisie données financières'!$B$6:$I$30,$A19,D$6),NA()))</f>
        <v>2893.11</v>
      </c>
      <c r="E19">
        <f ca="1">IF(B19="",NA(),IFERROR(INDEX('Saisie données financières'!$B$6:$I$30,$A19,E$6),NA()))</f>
        <v>3136.12</v>
      </c>
      <c r="F19">
        <f ca="1">IF(B19="",NA(),IFERROR(INDEX('Saisie données financières'!$B$6:$I$30,$A19,F$6),NA()))</f>
        <v>3148.53</v>
      </c>
      <c r="G19">
        <f ca="1">IF(B19="",NA(),IFERROR(INDEX('Saisie données financières'!$B$6:$I$30,$A19,G$6),NA()))</f>
        <v>3338.3</v>
      </c>
    </row>
    <row r="20" spans="1:7" ht="19.5" customHeight="1" x14ac:dyDescent="0.3">
      <c r="A20">
        <f>ROWS($B$15:B20)</f>
        <v>6</v>
      </c>
      <c r="B20" t="str">
        <f>IF('Saisie données financières'!B11=0,"",'Saisie données financières'!B11)</f>
        <v>BÉNÉFICE NET</v>
      </c>
      <c r="C20">
        <f ca="1">IF(B20="",NA(),IFERROR(INDEX('Saisie données financières'!$B$6:$I$30,$A20,C$6),NA()))</f>
        <v>54761.074999999997</v>
      </c>
      <c r="D20">
        <f ca="1">IF(B20="",NA(),IFERROR(INDEX('Saisie données financières'!$B$6:$I$30,$A20,D$6),NA()))</f>
        <v>55860.81</v>
      </c>
      <c r="E20">
        <f ca="1">IF(B20="",NA(),IFERROR(INDEX('Saisie données financières'!$B$6:$I$30,$A20,E$6),NA()))</f>
        <v>59747.95</v>
      </c>
      <c r="F20">
        <f ca="1">IF(B20="",NA(),IFERROR(INDEX('Saisie données financières'!$B$6:$I$30,$A20,F$6),NA()))</f>
        <v>61483.59</v>
      </c>
      <c r="G20">
        <f ca="1">IF(B20="",NA(),IFERROR(INDEX('Saisie données financières'!$B$6:$I$30,$A20,G$6),NA()))</f>
        <v>66272.100000000006</v>
      </c>
    </row>
    <row r="21" spans="1:7" ht="19.5" customHeight="1" x14ac:dyDescent="0.3">
      <c r="A21">
        <f>ROWS($B$15:B21)</f>
        <v>7</v>
      </c>
      <c r="B21" t="str">
        <f>IF('Saisie données financières'!B12=0,"",'Saisie données financières'!B12)</f>
        <v>IMPÔTS</v>
      </c>
      <c r="C21">
        <f ca="1">IF(B21="",NA(),IFERROR(INDEX('Saisie données financières'!$B$6:$I$30,$A21,C$6),NA()))</f>
        <v>23920.54</v>
      </c>
      <c r="D21">
        <f ca="1">IF(B21="",NA(),IFERROR(INDEX('Saisie données financières'!$B$6:$I$30,$A21,D$6),NA()))</f>
        <v>25576.74</v>
      </c>
      <c r="E21">
        <f ca="1">IF(B21="",NA(),IFERROR(INDEX('Saisie données financières'!$B$6:$I$30,$A21,E$6),NA()))</f>
        <v>27498.86</v>
      </c>
      <c r="F21">
        <f ca="1">IF(B21="",NA(),IFERROR(INDEX('Saisie données financières'!$B$6:$I$30,$A21,F$6),NA()))</f>
        <v>28335.67</v>
      </c>
      <c r="G21">
        <f ca="1">IF(B21="",NA(),IFERROR(INDEX('Saisie données financières'!$B$6:$I$30,$A21,G$6),NA()))</f>
        <v>29424.53</v>
      </c>
    </row>
    <row r="22" spans="1:7" ht="19.5" customHeight="1" x14ac:dyDescent="0.3">
      <c r="A22">
        <f>ROWS($B$15:B22)</f>
        <v>8</v>
      </c>
      <c r="B22" t="str">
        <f>IF('Saisie données financières'!B13=0,"",'Saisie données financières'!B13)</f>
        <v>BÉNÉFICE NET D’EXPLOITATION</v>
      </c>
      <c r="C22">
        <f ca="1">IF(B22="",NA(),IFERROR(INDEX('Saisie données financières'!$B$6:$I$30,$A22,C$6),NA()))</f>
        <v>34943.49</v>
      </c>
      <c r="D22">
        <f ca="1">IF(B22="",NA(),IFERROR(INDEX('Saisie données financières'!$B$6:$I$30,$A22,D$6),NA()))</f>
        <v>38418.53</v>
      </c>
      <c r="E22">
        <f ca="1">IF(B22="",NA(),IFERROR(INDEX('Saisie données financières'!$B$6:$I$30,$A22,E$6),NA()))</f>
        <v>39895.050000000003</v>
      </c>
      <c r="F22">
        <f ca="1">IF(B22="",NA(),IFERROR(INDEX('Saisie données financières'!$B$6:$I$30,$A22,F$6),NA()))</f>
        <v>40607.730000000003</v>
      </c>
      <c r="G22">
        <f ca="1">IF(B22="",NA(),IFERROR(INDEX('Saisie données financières'!$B$6:$I$30,$A22,G$6),NA()))</f>
        <v>42438.2</v>
      </c>
    </row>
    <row r="23" spans="1:7" ht="19.5" customHeight="1" x14ac:dyDescent="0.3">
      <c r="A23">
        <f>ROWS($B$15:B23)</f>
        <v>9</v>
      </c>
      <c r="B23" t="str">
        <f>IF('Saisie données financières'!B14=0,"",'Saisie données financières'!B14)</f>
        <v>INDICATEUR 1</v>
      </c>
      <c r="C23">
        <f ca="1">IF(B23="",NA(),IFERROR(INDEX('Saisie données financières'!$B$6:$I$30,$A23,C$6),NA()))</f>
        <v>12.81</v>
      </c>
      <c r="D23">
        <f ca="1">IF(B23="",NA(),IFERROR(INDEX('Saisie données financières'!$B$6:$I$30,$A23,D$6),NA()))</f>
        <v>13.78</v>
      </c>
      <c r="E23">
        <f ca="1">IF(B23="",NA(),IFERROR(INDEX('Saisie données financières'!$B$6:$I$30,$A23,E$6),NA()))</f>
        <v>14.29</v>
      </c>
      <c r="F23">
        <f ca="1">IF(B23="",NA(),IFERROR(INDEX('Saisie données financières'!$B$6:$I$30,$A23,F$6),NA()))</f>
        <v>15.57</v>
      </c>
      <c r="G23">
        <f ca="1">IF(B23="",NA(),IFERROR(INDEX('Saisie données financières'!$B$6:$I$30,$A23,G$6),NA()))</f>
        <v>16.78</v>
      </c>
    </row>
    <row r="24" spans="1:7" ht="19.5" customHeight="1" x14ac:dyDescent="0.3">
      <c r="A24">
        <f>ROWS($B$15:B24)</f>
        <v>10</v>
      </c>
      <c r="B24" t="str">
        <f>IF('Saisie données financières'!B15=0,"",'Saisie données financières'!B15)</f>
        <v>INDICATEUR 2</v>
      </c>
      <c r="C24">
        <f ca="1">IF(B24="",NA(),IFERROR(INDEX('Saisie données financières'!$B$6:$I$30,$A24,C$6),NA()))</f>
        <v>18.59</v>
      </c>
      <c r="D24">
        <f ca="1">IF(B24="",NA(),IFERROR(INDEX('Saisie données financières'!$B$6:$I$30,$A24,D$6),NA()))</f>
        <v>19.22</v>
      </c>
      <c r="E24">
        <f ca="1">IF(B24="",NA(),IFERROR(INDEX('Saisie données financières'!$B$6:$I$30,$A24,E$6),NA()))</f>
        <v>20.170000000000002</v>
      </c>
      <c r="F24">
        <f ca="1">IF(B24="",NA(),IFERROR(INDEX('Saisie données financières'!$B$6:$I$30,$A24,F$6),NA()))</f>
        <v>20.48</v>
      </c>
      <c r="G24">
        <f ca="1">IF(B24="",NA(),IFERROR(INDEX('Saisie données financières'!$B$6:$I$30,$A24,G$6),NA()))</f>
        <v>21.84</v>
      </c>
    </row>
    <row r="25" spans="1:7" ht="19.5" customHeight="1" x14ac:dyDescent="0.3">
      <c r="A25">
        <f>ROWS($B$15:B25)</f>
        <v>11</v>
      </c>
      <c r="B25" t="str">
        <f>IF('Saisie données financières'!B16=0,"",'Saisie données financières'!B16)</f>
        <v>INDICATEUR 3</v>
      </c>
      <c r="C25">
        <f ca="1">IF(B25="",NA(),IFERROR(INDEX('Saisie données financières'!$B$6:$I$30,$A25,C$6),NA()))</f>
        <v>20.55</v>
      </c>
      <c r="D25">
        <f ca="1">IF(B25="",NA(),IFERROR(INDEX('Saisie données financières'!$B$6:$I$30,$A25,D$6),NA()))</f>
        <v>21.87</v>
      </c>
      <c r="E25">
        <f ca="1">IF(B25="",NA(),IFERROR(INDEX('Saisie données financières'!$B$6:$I$30,$A25,E$6),NA()))</f>
        <v>23.19</v>
      </c>
      <c r="F25">
        <f ca="1">IF(B25="",NA(),IFERROR(INDEX('Saisie données financières'!$B$6:$I$30,$A25,F$6),NA()))</f>
        <v>24.67</v>
      </c>
      <c r="G25">
        <f ca="1">IF(B25="",NA(),IFERROR(INDEX('Saisie données financières'!$B$6:$I$30,$A25,G$6),NA()))</f>
        <v>26.39</v>
      </c>
    </row>
    <row r="26" spans="1:7" ht="19.5" customHeight="1" x14ac:dyDescent="0.3">
      <c r="A26">
        <f>ROWS($B$15:B26)</f>
        <v>12</v>
      </c>
      <c r="B26" t="str">
        <f>IF('Saisie données financières'!B17=0,"",'Saisie données financières'!B17)</f>
        <v>INDICATEUR 4</v>
      </c>
      <c r="C26">
        <f ca="1">IF(B26="",NA(),IFERROR(INDEX('Saisie données financières'!$B$6:$I$30,$A26,C$6),NA()))</f>
        <v>12.21</v>
      </c>
      <c r="D26">
        <f ca="1">IF(B26="",NA(),IFERROR(INDEX('Saisie données financières'!$B$6:$I$30,$A26,D$6),NA()))</f>
        <v>12.59</v>
      </c>
      <c r="E26">
        <f ca="1">IF(B26="",NA(),IFERROR(INDEX('Saisie données financières'!$B$6:$I$30,$A26,E$6),NA()))</f>
        <v>13.7</v>
      </c>
      <c r="F26">
        <f ca="1">IF(B26="",NA(),IFERROR(INDEX('Saisie données financières'!$B$6:$I$30,$A26,F$6),NA()))</f>
        <v>13.76</v>
      </c>
      <c r="G26">
        <f ca="1">IF(B26="",NA(),IFERROR(INDEX('Saisie données financières'!$B$6:$I$30,$A26,G$6),NA()))</f>
        <v>14.59</v>
      </c>
    </row>
    <row r="27" spans="1:7" ht="19.5" customHeight="1" x14ac:dyDescent="0.3">
      <c r="A27">
        <f>ROWS($B$15:B27)</f>
        <v>13</v>
      </c>
      <c r="B27" t="str">
        <f>IF('Saisie données financières'!B18=0,"",'Saisie données financières'!B18)</f>
        <v>INDICATEUR 5</v>
      </c>
      <c r="C27">
        <f ca="1">IF(B27="",NA(),IFERROR(INDEX('Saisie données financières'!$B$6:$I$30,$A27,C$6),NA()))</f>
        <v>0.79</v>
      </c>
      <c r="D27">
        <f ca="1">IF(B27="",NA(),IFERROR(INDEX('Saisie données financières'!$B$6:$I$30,$A27,D$6),NA()))</f>
        <v>0.85</v>
      </c>
      <c r="E27">
        <f ca="1">IF(B27="",NA(),IFERROR(INDEX('Saisie données financières'!$B$6:$I$30,$A27,E$6),NA()))</f>
        <v>0.89</v>
      </c>
      <c r="F27">
        <f ca="1">IF(B27="",NA(),IFERROR(INDEX('Saisie données financières'!$B$6:$I$30,$A27,F$6),NA()))</f>
        <v>0.91</v>
      </c>
      <c r="G27">
        <f ca="1">IF(B27="",NA(),IFERROR(INDEX('Saisie données financières'!$B$6:$I$30,$A27,G$6),NA()))</f>
        <v>1</v>
      </c>
    </row>
    <row r="28" spans="1:7" ht="19.5" customHeight="1" x14ac:dyDescent="0.3">
      <c r="A28">
        <f>ROWS($B$15:B28)</f>
        <v>14</v>
      </c>
      <c r="B28" t="str">
        <f>IF('Saisie données financières'!B19=0,"",'Saisie données financières'!B19)</f>
        <v>INDICATEUR 6</v>
      </c>
      <c r="C28">
        <f ca="1">IF(B28="",NA(),IFERROR(INDEX('Saisie données financières'!$B$6:$I$30,$A28,C$6),NA()))</f>
        <v>0.25</v>
      </c>
      <c r="D28">
        <f ca="1">IF(B28="",NA(),IFERROR(INDEX('Saisie données financières'!$B$6:$I$30,$A28,D$6),NA()))</f>
        <v>0.27</v>
      </c>
      <c r="E28">
        <f ca="1">IF(B28="",NA(),IFERROR(INDEX('Saisie données financières'!$B$6:$I$30,$A28,E$6),NA()))</f>
        <v>0.28000000000000003</v>
      </c>
      <c r="F28">
        <f ca="1">IF(B28="",NA(),IFERROR(INDEX('Saisie données financières'!$B$6:$I$30,$A28,F$6),NA()))</f>
        <v>0.28999999999999998</v>
      </c>
      <c r="G28">
        <f ca="1">IF(B28="",NA(),IFERROR(INDEX('Saisie données financières'!$B$6:$I$30,$A28,G$6),NA()))</f>
        <v>0.3</v>
      </c>
    </row>
    <row r="29" spans="1:7" ht="19.5" customHeight="1" x14ac:dyDescent="0.3">
      <c r="A29">
        <f>ROWS($B$15:B29)</f>
        <v>15</v>
      </c>
      <c r="B29" t="str">
        <f>IF('Saisie données financières'!B20=0,"",'Saisie données financières'!B20)</f>
        <v/>
      </c>
      <c r="C29" t="e">
        <f>IF(B29="",NA(),IFERROR(INDEX('Saisie données financières'!$B$6:$I$30,$A29,C$6),NA()))</f>
        <v>#N/A</v>
      </c>
      <c r="D29" t="e">
        <f>IF(B29="",NA(),IFERROR(INDEX('Saisie données financières'!$B$6:$I$30,$A29,D$6),NA()))</f>
        <v>#N/A</v>
      </c>
      <c r="E29" t="e">
        <f>IF(B29="",NA(),IFERROR(INDEX('Saisie données financières'!$B$6:$I$30,$A29,E$6),NA()))</f>
        <v>#N/A</v>
      </c>
      <c r="F29" t="e">
        <f>IF(B29="",NA(),IFERROR(INDEX('Saisie données financières'!$B$6:$I$30,$A29,F$6),NA()))</f>
        <v>#N/A</v>
      </c>
      <c r="G29" t="e">
        <f>IF(B29="",NA(),IFERROR(INDEX('Saisie données financières'!$B$6:$I$30,$A29,G$6),NA()))</f>
        <v>#N/A</v>
      </c>
    </row>
    <row r="30" spans="1:7" ht="19.5" customHeight="1" x14ac:dyDescent="0.3">
      <c r="A30">
        <f>ROWS($B$15:B30)</f>
        <v>16</v>
      </c>
      <c r="B30" t="str">
        <f>IF('Saisie données financières'!B21=0,"",'Saisie données financières'!B21)</f>
        <v/>
      </c>
      <c r="C30" t="e">
        <f>IF(B30="",NA(),IFERROR(INDEX('Saisie données financières'!$B$6:$I$30,$A30,C$6),NA()))</f>
        <v>#N/A</v>
      </c>
      <c r="D30" t="e">
        <f>IF(B30="",NA(),IFERROR(INDEX('Saisie données financières'!$B$6:$I$30,$A30,D$6),NA()))</f>
        <v>#N/A</v>
      </c>
      <c r="E30" t="e">
        <f>IF(B30="",NA(),IFERROR(INDEX('Saisie données financières'!$B$6:$I$30,$A30,E$6),NA()))</f>
        <v>#N/A</v>
      </c>
      <c r="F30" t="e">
        <f>IF(B30="",NA(),IFERROR(INDEX('Saisie données financières'!$B$6:$I$30,$A30,F$6),NA()))</f>
        <v>#N/A</v>
      </c>
      <c r="G30" t="e">
        <f>IF(B30="",NA(),IFERROR(INDEX('Saisie données financières'!$B$6:$I$30,$A30,G$6),NA()))</f>
        <v>#N/A</v>
      </c>
    </row>
    <row r="31" spans="1:7" ht="19.5" customHeight="1" x14ac:dyDescent="0.3">
      <c r="A31">
        <f>ROWS($B$15:B31)</f>
        <v>17</v>
      </c>
      <c r="B31" t="str">
        <f>IF('Saisie données financières'!B22=0,"",'Saisie données financières'!B22)</f>
        <v/>
      </c>
      <c r="C31" t="e">
        <f>IF(B31="",NA(),IFERROR(INDEX('Saisie données financières'!$B$6:$I$30,$A31,C$6),NA()))</f>
        <v>#N/A</v>
      </c>
      <c r="D31" t="e">
        <f>IF(B31="",NA(),IFERROR(INDEX('Saisie données financières'!$B$6:$I$30,$A31,D$6),NA()))</f>
        <v>#N/A</v>
      </c>
      <c r="E31" t="e">
        <f>IF(B31="",NA(),IFERROR(INDEX('Saisie données financières'!$B$6:$I$30,$A31,E$6),NA()))</f>
        <v>#N/A</v>
      </c>
      <c r="F31" t="e">
        <f>IF(B31="",NA(),IFERROR(INDEX('Saisie données financières'!$B$6:$I$30,$A31,F$6),NA()))</f>
        <v>#N/A</v>
      </c>
      <c r="G31" t="e">
        <f>IF(B31="",NA(),IFERROR(INDEX('Saisie données financières'!$B$6:$I$30,$A31,G$6),NA()))</f>
        <v>#N/A</v>
      </c>
    </row>
    <row r="32" spans="1:7" ht="19.5" customHeight="1" x14ac:dyDescent="0.3">
      <c r="A32">
        <f>ROWS($B$15:B32)</f>
        <v>18</v>
      </c>
      <c r="B32" t="str">
        <f>IF('Saisie données financières'!B23=0,"",'Saisie données financières'!B23)</f>
        <v/>
      </c>
      <c r="C32" t="e">
        <f>IF(B32="",NA(),IFERROR(INDEX('Saisie données financières'!$B$6:$I$30,$A32,C$6),NA()))</f>
        <v>#N/A</v>
      </c>
      <c r="D32" t="e">
        <f>IF(B32="",NA(),IFERROR(INDEX('Saisie données financières'!$B$6:$I$30,$A32,D$6),NA()))</f>
        <v>#N/A</v>
      </c>
      <c r="E32" t="e">
        <f>IF(B32="",NA(),IFERROR(INDEX('Saisie données financières'!$B$6:$I$30,$A32,E$6),NA()))</f>
        <v>#N/A</v>
      </c>
      <c r="F32" t="e">
        <f>IF(B32="",NA(),IFERROR(INDEX('Saisie données financières'!$B$6:$I$30,$A32,F$6),NA()))</f>
        <v>#N/A</v>
      </c>
      <c r="G32" t="e">
        <f>IF(B32="",NA(),IFERROR(INDEX('Saisie données financières'!$B$6:$I$30,$A32,G$6),NA()))</f>
        <v>#N/A</v>
      </c>
    </row>
    <row r="33" spans="1:7" ht="19.5" customHeight="1" x14ac:dyDescent="0.3">
      <c r="A33">
        <f>ROWS($B$15:B33)</f>
        <v>19</v>
      </c>
      <c r="B33" t="str">
        <f>IF('Saisie données financières'!B24=0,"",'Saisie données financières'!B24)</f>
        <v/>
      </c>
      <c r="C33" t="e">
        <f>IF(B33="",NA(),IFERROR(INDEX('Saisie données financières'!$B$6:$I$30,$A33,C$6),NA()))</f>
        <v>#N/A</v>
      </c>
      <c r="D33" t="e">
        <f>IF(B33="",NA(),IFERROR(INDEX('Saisie données financières'!$B$6:$I$30,$A33,D$6),NA()))</f>
        <v>#N/A</v>
      </c>
      <c r="E33" t="e">
        <f>IF(B33="",NA(),IFERROR(INDEX('Saisie données financières'!$B$6:$I$30,$A33,E$6),NA()))</f>
        <v>#N/A</v>
      </c>
      <c r="F33" t="e">
        <f>IF(B33="",NA(),IFERROR(INDEX('Saisie données financières'!$B$6:$I$30,$A33,F$6),NA()))</f>
        <v>#N/A</v>
      </c>
      <c r="G33" t="e">
        <f>IF(B33="",NA(),IFERROR(INDEX('Saisie données financières'!$B$6:$I$30,$A33,G$6),NA()))</f>
        <v>#N/A</v>
      </c>
    </row>
    <row r="34" spans="1:7" ht="19.5" customHeight="1" x14ac:dyDescent="0.3">
      <c r="A34">
        <f>ROWS($B$15:B34)</f>
        <v>20</v>
      </c>
      <c r="B34" t="str">
        <f>IF('Saisie données financières'!B25=0,"",'Saisie données financières'!B25)</f>
        <v/>
      </c>
      <c r="C34" t="e">
        <f>IF(B34="",NA(),IFERROR(INDEX('Saisie données financières'!$B$6:$I$30,$A34,C$6),NA()))</f>
        <v>#N/A</v>
      </c>
      <c r="D34" t="e">
        <f>IF(B34="",NA(),IFERROR(INDEX('Saisie données financières'!$B$6:$I$30,$A34,D$6),NA()))</f>
        <v>#N/A</v>
      </c>
      <c r="E34" t="e">
        <f>IF(B34="",NA(),IFERROR(INDEX('Saisie données financières'!$B$6:$I$30,$A34,E$6),NA()))</f>
        <v>#N/A</v>
      </c>
      <c r="F34" t="e">
        <f>IF(B34="",NA(),IFERROR(INDEX('Saisie données financières'!$B$6:$I$30,$A34,F$6),NA()))</f>
        <v>#N/A</v>
      </c>
      <c r="G34" t="e">
        <f>IF(B34="",NA(),IFERROR(INDEX('Saisie données financières'!$B$6:$I$30,$A34,G$6),NA()))</f>
        <v>#N/A</v>
      </c>
    </row>
    <row r="35" spans="1:7" ht="19.5" customHeight="1" x14ac:dyDescent="0.3">
      <c r="A35">
        <f>ROWS($B$15:B35)</f>
        <v>21</v>
      </c>
      <c r="B35" t="str">
        <f>IF('Saisie données financières'!B26=0,"",'Saisie données financières'!B26)</f>
        <v/>
      </c>
      <c r="C35" t="e">
        <f>IF(B35="",NA(),IFERROR(INDEX('Saisie données financières'!$B$6:$I$30,$A35,C$6),NA()))</f>
        <v>#N/A</v>
      </c>
      <c r="D35" t="e">
        <f>IF(B35="",NA(),IFERROR(INDEX('Saisie données financières'!$B$6:$I$30,$A35,D$6),NA()))</f>
        <v>#N/A</v>
      </c>
      <c r="E35" t="e">
        <f>IF(B35="",NA(),IFERROR(INDEX('Saisie données financières'!$B$6:$I$30,$A35,E$6),NA()))</f>
        <v>#N/A</v>
      </c>
      <c r="F35" t="e">
        <f>IF(B35="",NA(),IFERROR(INDEX('Saisie données financières'!$B$6:$I$30,$A35,F$6),NA()))</f>
        <v>#N/A</v>
      </c>
      <c r="G35" t="e">
        <f>IF(B35="",NA(),IFERROR(INDEX('Saisie données financières'!$B$6:$I$30,$A35,G$6),NA()))</f>
        <v>#N/A</v>
      </c>
    </row>
    <row r="36" spans="1:7" ht="19.5" customHeight="1" x14ac:dyDescent="0.3">
      <c r="A36">
        <f>ROWS($B$15:B36)</f>
        <v>22</v>
      </c>
      <c r="B36" t="str">
        <f>IF('Saisie données financières'!B27=0,"",'Saisie données financières'!B27)</f>
        <v/>
      </c>
      <c r="C36" t="e">
        <f>IF(B36="",NA(),IFERROR(INDEX('Saisie données financières'!$B$6:$I$30,$A36,C$6),NA()))</f>
        <v>#N/A</v>
      </c>
      <c r="D36" t="e">
        <f>IF(B36="",NA(),IFERROR(INDEX('Saisie données financières'!$B$6:$I$30,$A36,D$6),NA()))</f>
        <v>#N/A</v>
      </c>
      <c r="E36" t="e">
        <f>IF(B36="",NA(),IFERROR(INDEX('Saisie données financières'!$B$6:$I$30,$A36,E$6),NA()))</f>
        <v>#N/A</v>
      </c>
      <c r="F36" t="e">
        <f>IF(B36="",NA(),IFERROR(INDEX('Saisie données financières'!$B$6:$I$30,$A36,F$6),NA()))</f>
        <v>#N/A</v>
      </c>
      <c r="G36" t="e">
        <f>IF(B36="",NA(),IFERROR(INDEX('Saisie données financières'!$B$6:$I$30,$A36,G$6),NA()))</f>
        <v>#N/A</v>
      </c>
    </row>
    <row r="37" spans="1:7" ht="19.5" customHeight="1" x14ac:dyDescent="0.3">
      <c r="A37">
        <f>ROWS($B$15:B37)</f>
        <v>23</v>
      </c>
      <c r="B37" t="str">
        <f>IF('Saisie données financières'!B28=0,"",'Saisie données financières'!B28)</f>
        <v/>
      </c>
      <c r="C37" t="e">
        <f>IF(B37="",NA(),IFERROR(INDEX('Saisie données financières'!$B$6:$I$30,$A37,C$6),NA()))</f>
        <v>#N/A</v>
      </c>
      <c r="D37" t="e">
        <f>IF(B37="",NA(),IFERROR(INDEX('Saisie données financières'!$B$6:$I$30,$A37,D$6),NA()))</f>
        <v>#N/A</v>
      </c>
      <c r="E37" t="e">
        <f>IF(B37="",NA(),IFERROR(INDEX('Saisie données financières'!$B$6:$I$30,$A37,E$6),NA()))</f>
        <v>#N/A</v>
      </c>
      <c r="F37" t="e">
        <f>IF(B37="",NA(),IFERROR(INDEX('Saisie données financières'!$B$6:$I$30,$A37,F$6),NA()))</f>
        <v>#N/A</v>
      </c>
      <c r="G37" t="e">
        <f>IF(B37="",NA(),IFERROR(INDEX('Saisie données financières'!$B$6:$I$30,$A37,G$6),NA()))</f>
        <v>#N/A</v>
      </c>
    </row>
    <row r="38" spans="1:7" ht="19.5" customHeight="1" x14ac:dyDescent="0.3">
      <c r="A38">
        <f>ROWS($B$15:B38)</f>
        <v>24</v>
      </c>
      <c r="B38" t="str">
        <f>IF('Saisie données financières'!B29=0,"",'Saisie données financières'!B29)</f>
        <v/>
      </c>
      <c r="C38" t="e">
        <f>IF(B38="",NA(),IFERROR(INDEX('Saisie données financières'!$B$6:$I$30,$A38,C$6),NA()))</f>
        <v>#N/A</v>
      </c>
      <c r="D38" t="e">
        <f>IF(B38="",NA(),IFERROR(INDEX('Saisie données financières'!$B$6:$I$30,$A38,D$6),NA()))</f>
        <v>#N/A</v>
      </c>
      <c r="E38" t="e">
        <f>IF(B38="",NA(),IFERROR(INDEX('Saisie données financières'!$B$6:$I$30,$A38,E$6),NA()))</f>
        <v>#N/A</v>
      </c>
      <c r="F38" t="e">
        <f>IF(B38="",NA(),IFERROR(INDEX('Saisie données financières'!$B$6:$I$30,$A38,F$6),NA()))</f>
        <v>#N/A</v>
      </c>
      <c r="G38" t="e">
        <f>IF(B38="",NA(),IFERROR(INDEX('Saisie données financières'!$B$6:$I$30,$A38,G$6),NA()))</f>
        <v>#N/A</v>
      </c>
    </row>
    <row r="39" spans="1:7" ht="19.5" customHeight="1" x14ac:dyDescent="0.3">
      <c r="A39">
        <f>ROWS($B$15:B39)</f>
        <v>25</v>
      </c>
      <c r="B39" t="str">
        <f>IF('Saisie données financières'!B30=0,"",'Saisie données financières'!B30)</f>
        <v/>
      </c>
      <c r="C39" t="e">
        <f>IF(B39="",NA(),IFERROR(INDEX('Saisie données financières'!$B$6:$I$30,$A39,C$6),NA()))</f>
        <v>#N/A</v>
      </c>
      <c r="D39" t="e">
        <f>IF(B39="",NA(),IFERROR(INDEX('Saisie données financières'!$B$6:$I$30,$A39,D$6),NA()))</f>
        <v>#N/A</v>
      </c>
      <c r="E39" t="e">
        <f>IF(B39="",NA(),IFERROR(INDEX('Saisie données financières'!$B$6:$I$30,$A39,E$6),NA()))</f>
        <v>#N/A</v>
      </c>
      <c r="F39" t="e">
        <f>IF(B39="",NA(),IFERROR(INDEX('Saisie données financières'!$B$6:$I$30,$A39,F$6),NA()))</f>
        <v>#N/A</v>
      </c>
      <c r="G39" t="e">
        <f>IF(B39="",NA(),IFERROR(INDEX('Saisie données financières'!$B$6:$I$30,$A39,G$6),NA()))</f>
        <v>#N/A</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Rapport financier</vt:lpstr>
      <vt:lpstr>Saisie données financières</vt:lpstr>
      <vt:lpstr>Paramètres indicateurs clés</vt:lpstr>
      <vt:lpstr>Calculs</vt:lpstr>
      <vt:lpstr>Années</vt:lpstr>
      <vt:lpstr>AnnéeSélectionnée</vt:lpstr>
      <vt:lpstr>'Rapport financier'!Zone_d_impression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2018-03-21T12:46:39Z</dcterms:created>
  <dcterms:modified xsi:type="dcterms:W3CDTF">2019-06-03T06:05:08Z</dcterms:modified>
</cp:coreProperties>
</file>