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15"/>
  <workbookPr codeName="ThisWorkbook"/>
  <mc:AlternateContent xmlns:mc="http://schemas.openxmlformats.org/markup-compatibility/2006">
    <mc:Choice Requires="x15">
      <x15ac:absPath xmlns:x15ac="http://schemas.microsoft.com/office/spreadsheetml/2010/11/ac" url="\\store\Phases6\Accounts\Template\O16_Template\20190515_Accessibility_WAC_Win32_iOS_Q4_B7\04_PreDTP_Done\fr-FR\"/>
    </mc:Choice>
  </mc:AlternateContent>
  <xr:revisionPtr revIDLastSave="0" documentId="13_ncr:1_{50B8B4EC-6E06-4323-AB7E-6ECCE4B78395}" xr6:coauthVersionLast="43" xr6:coauthVersionMax="43" xr10:uidLastSave="{00000000-0000-0000-0000-000000000000}"/>
  <bookViews>
    <workbookView xWindow="-120" yWindow="-120" windowWidth="19200" windowHeight="10320" tabRatio="926" xr2:uid="{00000000-000D-0000-FFFF-FFFF00000000}"/>
  </bookViews>
  <sheets>
    <sheet name="Suivi du tour poids" sheetId="8" r:id="rId1"/>
    <sheet name="Suivi du tour de taille" sheetId="9" r:id="rId2"/>
    <sheet name="Suivi du tour de biceps" sheetId="10" r:id="rId3"/>
    <sheet name="Suivi du tour de hanches" sheetId="7" r:id="rId4"/>
    <sheet name="Suivi du tour de cuisses" sheetId="6" r:id="rId5"/>
    <sheet name="Journal d’activité" sheetId="2" r:id="rId6"/>
    <sheet name="Journal d’alimentation" sheetId="3" r:id="rId7"/>
  </sheets>
  <definedNames>
    <definedName name="AutreTotal" localSheetId="2">'Suivi du tour de biceps'!TotalGénéral-SUM('Journal d’activité'!$C$4:$C$7)</definedName>
    <definedName name="AutreTotal" localSheetId="4">'Suivi du tour de cuisses'!TotalGénéral-SUM('Journal d’activité'!$C$4:$C$7)</definedName>
    <definedName name="AutreTotal" localSheetId="3">'Suivi du tour de hanches'!TotalGénéral-SUM('Journal d’activité'!$C$4:$C$7)</definedName>
    <definedName name="AutreTotal" localSheetId="1">'Suivi du tour de taille'!TotalGénéral-SUM('Journal d’activité'!$C$4:$C$7)</definedName>
    <definedName name="AutreTotal" localSheetId="0">'Suivi du tour poids'!TotalGénéral-SUM('Journal d’activité'!$C$4:$C$7)</definedName>
    <definedName name="AutreTotal">TotalGénéral-SUM('Journal d’activité'!$C$4:$C$7)</definedName>
    <definedName name="Catégorie1">'Journal d’activité'!$B$4</definedName>
    <definedName name="Catégorie2">'Journal d’activité'!$B$5</definedName>
    <definedName name="Catégorie3">'Journal d’activité'!$B$6</definedName>
    <definedName name="Catégorie4">'Journal d’activité'!$B$7</definedName>
    <definedName name="Catégorie5">'Journal d’activité'!$B$8</definedName>
    <definedName name="ÉtiquetteObjectif1" localSheetId="0">'Suivi du tour poids'!$B$13</definedName>
    <definedName name="ÉtiquetteObjectif2" localSheetId="0">'Suivi du tour poids'!$B$14</definedName>
    <definedName name="ÉtiquetteObjectif3" localSheetId="0">'Suivi du tour poids'!$B$15</definedName>
    <definedName name="ÉtiquetteObjectif4" localSheetId="0">'Suivi du tour poids'!$B$16</definedName>
    <definedName name="ÉtiquettePoids" localSheetId="0">'Suivi du tour poids'!$B$12</definedName>
    <definedName name="IMC">IF('Suivi du tour poids'!$C$7="Britannique",IMCPoids*703,IMCPoids)</definedName>
    <definedName name="IMCPoids">'Suivi du tour poids'!PoidsActuel/'Suivi du tour poids'!IMCTaille</definedName>
    <definedName name="IMCTaille" localSheetId="0">'Suivi du tour poids'!$C$6*'Suivi du tour poids'!$C$6</definedName>
    <definedName name="_xlnm.Print_Titles" localSheetId="5">'Journal d’activité'!$10:$10</definedName>
    <definedName name="_xlnm.Print_Titles" localSheetId="6">'Journal d’alimentation'!$7:$7</definedName>
    <definedName name="_xlnm.Print_Titles" localSheetId="2">'Suivi du tour de biceps'!$3:$4</definedName>
    <definedName name="_xlnm.Print_Titles" localSheetId="4">'Suivi du tour de cuisses'!$3:$4</definedName>
    <definedName name="_xlnm.Print_Titles" localSheetId="3">'Suivi du tour de hanches'!$3:$4</definedName>
    <definedName name="_xlnm.Print_Titles" localSheetId="1">'Suivi du tour de taille'!$3:$4</definedName>
    <definedName name="_xlnm.Print_Titles" localSheetId="0">'Suivi du tour poids'!$18:$19</definedName>
    <definedName name="Objectif1" localSheetId="0">'Suivi du tour poids'!$D$13</definedName>
    <definedName name="Objectif2" localSheetId="0">'Suivi du tour poids'!$D$14</definedName>
    <definedName name="Objectif3" localSheetId="0">'Suivi du tour poids'!$D$15</definedName>
    <definedName name="Objectif4" localSheetId="0">'Suivi du tour poids'!$D$16</definedName>
    <definedName name="ObjectifPoids" localSheetId="0">'Suivi du tour poids'!$D$12</definedName>
    <definedName name="PoidsActuel" localSheetId="0">'Suivi du tour poids'!$C$12</definedName>
    <definedName name="RechercheDate">'Journal d’alimentation'!$D$5</definedName>
    <definedName name="Sexe" localSheetId="0">'Suivi du tour poids'!$C$4</definedName>
    <definedName name="Taille" localSheetId="0">'Suivi du tour poids'!$C$6</definedName>
    <definedName name="TotalGénéral" localSheetId="2">SUM(JournalActivité[DISTANCE])</definedName>
    <definedName name="TotalGénéral" localSheetId="4">SUM(JournalActivité[DISTANCE])</definedName>
    <definedName name="TotalGénéral" localSheetId="3">SUM(JournalActivité[DISTANCE])</definedName>
    <definedName name="TotalGénéral" localSheetId="1">SUM(JournalActivité[DISTANCE])</definedName>
    <definedName name="TotalGénéral" localSheetId="0">SUM(JournalActivité[DISTANCE])</definedName>
    <definedName name="TotalGénéral">SUM(JournalActivité[DISTANCE])</definedName>
    <definedName name="TousComplets">AND('Suivi du tour poids'!$C$6&gt;0,'Suivi du tour poids'!$C$12&gt;0)</definedName>
    <definedName name="UnitéMesure" localSheetId="0">'Suivi du tour poids'!$C$7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5" i="3" l="1"/>
  <c r="B18" i="8"/>
  <c r="B3" i="9"/>
  <c r="B3" i="10"/>
  <c r="B3" i="7"/>
  <c r="B3" i="6"/>
  <c r="B9" i="8"/>
  <c r="E10" i="8" l="1"/>
  <c r="E3" i="8"/>
  <c r="C8" i="8" l="1"/>
  <c r="B9" i="10" l="1"/>
  <c r="B8" i="10"/>
  <c r="B7" i="10"/>
  <c r="B6" i="10"/>
  <c r="B5" i="10"/>
  <c r="B8" i="9"/>
  <c r="B7" i="9"/>
  <c r="B6" i="9"/>
  <c r="B5" i="9"/>
  <c r="B25" i="8"/>
  <c r="B24" i="8"/>
  <c r="B23" i="8"/>
  <c r="B22" i="8"/>
  <c r="B21" i="8"/>
  <c r="B20" i="8"/>
  <c r="B7" i="7" l="1"/>
  <c r="B6" i="7"/>
  <c r="B5" i="7"/>
  <c r="B11" i="6"/>
  <c r="B10" i="6"/>
  <c r="B9" i="6"/>
  <c r="B8" i="6"/>
  <c r="B7" i="6"/>
  <c r="B6" i="6"/>
  <c r="B5" i="6"/>
  <c r="B18" i="3" l="1"/>
  <c r="B17" i="3"/>
  <c r="B16" i="3"/>
  <c r="B15" i="3"/>
  <c r="B14" i="3"/>
  <c r="B13" i="3"/>
  <c r="B12" i="3"/>
  <c r="B11" i="3"/>
  <c r="B10" i="3"/>
  <c r="B9" i="3"/>
  <c r="B8" i="3"/>
  <c r="B15" i="2"/>
  <c r="B14" i="2"/>
  <c r="B13" i="2"/>
  <c r="B12" i="2"/>
  <c r="B11" i="2"/>
  <c r="C8" i="2" l="1"/>
  <c r="F3" i="3" l="1"/>
  <c r="G3" i="3"/>
  <c r="H3" i="3"/>
  <c r="I3" i="3"/>
  <c r="J3" i="3"/>
  <c r="K3" i="3"/>
  <c r="L3" i="3"/>
  <c r="E3" i="3"/>
  <c r="F5" i="3"/>
  <c r="G5" i="3"/>
  <c r="H5" i="3"/>
  <c r="I5" i="3"/>
  <c r="J5" i="3"/>
  <c r="K5" i="3"/>
  <c r="L5" i="3"/>
  <c r="E5" i="3"/>
  <c r="C4" i="2"/>
  <c r="C5" i="2"/>
  <c r="C6" i="2"/>
  <c r="C7" i="2"/>
</calcChain>
</file>

<file path=xl/sharedStrings.xml><?xml version="1.0" encoding="utf-8"?>
<sst xmlns="http://schemas.openxmlformats.org/spreadsheetml/2006/main" count="110" uniqueCount="72">
  <si>
    <t>PROGRAMME DE FITNESS</t>
  </si>
  <si>
    <t>INFORMATIONS PERSONNELLES :</t>
  </si>
  <si>
    <t>Sexe :</t>
  </si>
  <si>
    <t>Âge :</t>
  </si>
  <si>
    <t>Taille :</t>
  </si>
  <si>
    <t>Unité :</t>
  </si>
  <si>
    <t>IMC :</t>
  </si>
  <si>
    <t>STATISTIQUES DE DÉPART :</t>
  </si>
  <si>
    <t>Type</t>
  </si>
  <si>
    <t>Poids</t>
  </si>
  <si>
    <t>Taille</t>
  </si>
  <si>
    <t>Biceps</t>
  </si>
  <si>
    <t>Hanches</t>
  </si>
  <si>
    <t>Cuisses</t>
  </si>
  <si>
    <t>Date</t>
  </si>
  <si>
    <t>Femme</t>
  </si>
  <si>
    <t>Actuel</t>
  </si>
  <si>
    <t>Heure</t>
  </si>
  <si>
    <t>Objectif</t>
  </si>
  <si>
    <t>Cette cellule contient un graphique en courbes enregistrant l’évolution de toutes les statistiques de départs, y compris le tour de hanche, de taille, de biceps.</t>
  </si>
  <si>
    <t>Cette cellule contient un graphique en air représentant l’évolution du poids.</t>
  </si>
  <si>
    <t>Cette cellule présente la silhouette d’une personne pour les postures de divers exercices.</t>
  </si>
  <si>
    <t>JOURNAL D’ACTIVITÉS</t>
  </si>
  <si>
    <t>ACTIVITÉS</t>
  </si>
  <si>
    <t>Vélo</t>
  </si>
  <si>
    <t>Course à pied</t>
  </si>
  <si>
    <t>Marche</t>
  </si>
  <si>
    <t>Natation</t>
  </si>
  <si>
    <t>Autres</t>
  </si>
  <si>
    <t>DATE</t>
  </si>
  <si>
    <t>TOTAL</t>
  </si>
  <si>
    <t>ACTIVITÉ</t>
  </si>
  <si>
    <t>UNITÉ</t>
  </si>
  <si>
    <t>Pas</t>
  </si>
  <si>
    <t>Mètres</t>
  </si>
  <si>
    <t>HEURE DE DÉBUT</t>
  </si>
  <si>
    <t>DURÉE</t>
  </si>
  <si>
    <t>DISTANCE</t>
  </si>
  <si>
    <t>CALORIES</t>
  </si>
  <si>
    <t>NOTE</t>
  </si>
  <si>
    <t>Temps chaud et humide</t>
  </si>
  <si>
    <t xml:space="preserve">       </t>
  </si>
  <si>
    <t>ALIMENTATION</t>
  </si>
  <si>
    <t>OBJECTIFS DE NUTRITION</t>
  </si>
  <si>
    <t>REPAS</t>
  </si>
  <si>
    <t>Petit-déjeuner</t>
  </si>
  <si>
    <t>Goûter</t>
  </si>
  <si>
    <t>Déjeuner</t>
  </si>
  <si>
    <t>Dîner</t>
  </si>
  <si>
    <t>Collation</t>
  </si>
  <si>
    <t xml:space="preserve">Apport journalier : </t>
  </si>
  <si>
    <t>ALIMENTS</t>
  </si>
  <si>
    <t>Yaourt grec</t>
  </si>
  <si>
    <t>Pomme</t>
  </si>
  <si>
    <t>Salade de mangue</t>
  </si>
  <si>
    <t>Tacos aux crevettes (2)</t>
  </si>
  <si>
    <t>Noix</t>
  </si>
  <si>
    <t>Gruau d’avoine</t>
  </si>
  <si>
    <t>Orange</t>
  </si>
  <si>
    <t>Courgettes au pesto</t>
  </si>
  <si>
    <t>Cabillaud au four</t>
  </si>
  <si>
    <t>Légumes grillés</t>
  </si>
  <si>
    <t>Crème glacée</t>
  </si>
  <si>
    <t>MATIÈRES GRASSES</t>
  </si>
  <si>
    <t>CHOLESTÉROL</t>
  </si>
  <si>
    <t>SODIUM</t>
  </si>
  <si>
    <t>GLUCIDES</t>
  </si>
  <si>
    <t>PROTÉINES</t>
  </si>
  <si>
    <t>SUCRE</t>
  </si>
  <si>
    <t>FIBRES</t>
  </si>
  <si>
    <t>Britannique</t>
  </si>
  <si>
    <t>Miles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</si>
</sst>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quot;₹&quot;\ * #,##0_ ;_ &quot;₹&quot;\ * \-#,##0_ ;_ &quot;₹&quot;\ * &quot;-&quot;_ ;_ @_ "/>
    <numFmt numFmtId="165" formatCode="_ * #,##0_ ;_ * \-#,##0_ ;_ * &quot;-&quot;_ ;_ @_ "/>
    <numFmt numFmtId="166" formatCode="_ &quot;₹&quot;\ * #,##0.00_ ;_ &quot;₹&quot;\ * \-#,##0.00_ ;_ &quot;₹&quot;\ * &quot;-&quot;??_ ;_ @_ "/>
    <numFmt numFmtId="167" formatCode="_ * #,##0.00_ ;_ * \-#,##0.00_ ;_ * &quot;-&quot;??_ ;_ @_ "/>
    <numFmt numFmtId="168" formatCode="0.0"/>
    <numFmt numFmtId="169" formatCode="h:mm;@"/>
    <numFmt numFmtId="170" formatCode="h:mm"/>
  </numFmts>
  <fonts count="24" x14ac:knownFonts="1">
    <font>
      <sz val="11"/>
      <color theme="3"/>
      <name val="Calibri"/>
      <family val="2"/>
      <scheme val="minor"/>
    </font>
    <font>
      <sz val="11"/>
      <color theme="1"/>
      <name val="Calibri"/>
      <family val="2"/>
      <scheme val="minor"/>
    </font>
    <font>
      <b/>
      <sz val="11"/>
      <color theme="1"/>
      <name val="Calibri"/>
      <family val="2"/>
      <scheme val="minor"/>
    </font>
    <font>
      <sz val="10"/>
      <color theme="3"/>
      <name val="Calibri"/>
      <family val="2"/>
      <scheme val="minor"/>
    </font>
    <font>
      <sz val="11"/>
      <color theme="0"/>
      <name val="Calibri"/>
      <family val="2"/>
      <scheme val="minor"/>
    </font>
    <font>
      <b/>
      <sz val="13"/>
      <color theme="3"/>
      <name val="Calibri"/>
      <family val="2"/>
      <scheme val="minor"/>
    </font>
    <font>
      <b/>
      <sz val="12"/>
      <color theme="0"/>
      <name val="Calibri"/>
      <family val="2"/>
      <scheme val="major"/>
    </font>
    <font>
      <b/>
      <sz val="36"/>
      <color theme="4"/>
      <name val="Calibri"/>
      <family val="2"/>
      <scheme val="major"/>
    </font>
    <font>
      <sz val="11"/>
      <color theme="3"/>
      <name val="Calibri"/>
      <family val="2"/>
      <scheme val="minor"/>
    </font>
    <font>
      <sz val="11"/>
      <color theme="4" tint="-0.249977111117893"/>
      <name val="Calibri"/>
      <family val="2"/>
      <scheme val="minor"/>
    </font>
    <font>
      <b/>
      <sz val="11"/>
      <color theme="3"/>
      <name val="Calibri"/>
      <family val="2"/>
      <scheme val="minor"/>
    </font>
    <font>
      <b/>
      <sz val="11"/>
      <color theme="0"/>
      <name val="Calibri"/>
      <family val="2"/>
      <scheme val="minor"/>
    </font>
    <font>
      <i/>
      <sz val="11"/>
      <color theme="1" tint="0.34998626667073579"/>
      <name val="Calibri"/>
      <family val="2"/>
      <scheme val="minor"/>
    </font>
    <font>
      <b/>
      <sz val="36"/>
      <color theme="4" tint="-0.24994659260841701"/>
      <name val="Calibri"/>
      <family val="2"/>
      <scheme val="major"/>
    </font>
    <font>
      <sz val="11"/>
      <color theme="4" tint="-0.499984740745262"/>
      <name val="Calibri"/>
      <family val="2"/>
      <scheme val="minor"/>
    </font>
    <font>
      <b/>
      <sz val="36"/>
      <color theme="0"/>
      <name val="Calibri"/>
      <family val="2"/>
      <scheme val="maj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s>
  <fills count="3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
    <border>
      <left/>
      <right/>
      <top/>
      <bottom/>
      <diagonal/>
    </border>
    <border>
      <left style="thin">
        <color rgb="FFB2B2B2"/>
      </left>
      <right style="thin">
        <color rgb="FFB2B2B2"/>
      </right>
      <top style="thin">
        <color rgb="FFB2B2B2"/>
      </top>
      <bottom style="thin">
        <color rgb="FFB2B2B2"/>
      </bottom>
      <diagonal/>
    </border>
    <border>
      <left/>
      <right/>
      <top/>
      <bottom style="medium">
        <color theme="4" tint="-0.249946592608417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7">
    <xf numFmtId="0" fontId="0" fillId="0" borderId="0">
      <alignment vertical="center" wrapText="1"/>
    </xf>
    <xf numFmtId="0" fontId="13" fillId="0" borderId="0" applyNumberFormat="0" applyFill="0" applyBorder="0" applyAlignment="0" applyProtection="0"/>
    <xf numFmtId="0" fontId="6" fillId="3" borderId="0" applyNumberFormat="0" applyProtection="0">
      <alignment horizontal="left" vertical="center" indent="1"/>
    </xf>
    <xf numFmtId="0" fontId="5" fillId="0" borderId="0" applyNumberFormat="0" applyFill="0" applyBorder="0" applyAlignment="0" applyProtection="0"/>
    <xf numFmtId="167" fontId="8" fillId="0" borderId="0" applyFill="0" applyBorder="0" applyAlignment="0" applyProtection="0"/>
    <xf numFmtId="165" fontId="8" fillId="0" borderId="0" applyFill="0" applyBorder="0" applyAlignment="0" applyProtection="0"/>
    <xf numFmtId="166" fontId="8" fillId="0" borderId="0" applyFill="0" applyBorder="0" applyAlignment="0" applyProtection="0"/>
    <xf numFmtId="164" fontId="8" fillId="0" borderId="0" applyFill="0" applyBorder="0" applyAlignment="0" applyProtection="0"/>
    <xf numFmtId="9" fontId="8" fillId="0" borderId="0" applyFill="0" applyBorder="0" applyAlignment="0" applyProtection="0"/>
    <xf numFmtId="0" fontId="10" fillId="0" borderId="2" applyNumberFormat="0" applyFill="0" applyAlignment="0" applyProtection="0"/>
    <xf numFmtId="0" fontId="8" fillId="4" borderId="1" applyNumberFormat="0" applyAlignment="0" applyProtection="0"/>
    <xf numFmtId="0" fontId="12" fillId="0" borderId="0" applyNumberFormat="0" applyFill="0" applyBorder="0" applyAlignment="0" applyProtection="0"/>
    <xf numFmtId="0" fontId="10" fillId="0" borderId="0" applyNumberFormat="0" applyFill="0" applyBorder="0" applyAlignment="0" applyProtection="0"/>
    <xf numFmtId="0" fontId="16" fillId="5" borderId="0" applyNumberFormat="0" applyBorder="0" applyAlignment="0" applyProtection="0"/>
    <xf numFmtId="0" fontId="17" fillId="6" borderId="0" applyNumberFormat="0" applyBorder="0" applyAlignment="0" applyProtection="0"/>
    <xf numFmtId="0" fontId="18" fillId="7" borderId="0" applyNumberFormat="0" applyBorder="0" applyAlignment="0" applyProtection="0"/>
    <xf numFmtId="0" fontId="19" fillId="8" borderId="3" applyNumberFormat="0" applyAlignment="0" applyProtection="0"/>
    <xf numFmtId="0" fontId="20" fillId="9" borderId="4" applyNumberFormat="0" applyAlignment="0" applyProtection="0"/>
    <xf numFmtId="0" fontId="21" fillId="9" borderId="3" applyNumberFormat="0" applyAlignment="0" applyProtection="0"/>
    <xf numFmtId="0" fontId="22" fillId="0" borderId="5" applyNumberFormat="0" applyFill="0" applyAlignment="0" applyProtection="0"/>
    <xf numFmtId="0" fontId="11" fillId="10" borderId="6" applyNumberFormat="0" applyAlignment="0" applyProtection="0"/>
    <xf numFmtId="0" fontId="23" fillId="0" borderId="0" applyNumberFormat="0" applyFill="0" applyBorder="0" applyAlignment="0" applyProtection="0"/>
    <xf numFmtId="0" fontId="2" fillId="0" borderId="7" applyNumberFormat="0" applyFill="0" applyAlignment="0" applyProtection="0"/>
    <xf numFmtId="0" fontId="4"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4"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55">
    <xf numFmtId="0" fontId="0" fillId="0" borderId="0" xfId="0">
      <alignment vertical="center" wrapText="1"/>
    </xf>
    <xf numFmtId="0" fontId="0" fillId="0" borderId="0" xfId="0" applyAlignment="1">
      <alignment horizontal="center"/>
    </xf>
    <xf numFmtId="0" fontId="0" fillId="0" borderId="0" xfId="0" applyAlignment="1">
      <alignment horizontal="center" vertical="center"/>
    </xf>
    <xf numFmtId="0" fontId="0" fillId="0" borderId="0" xfId="0">
      <alignment vertical="center" wrapText="1"/>
    </xf>
    <xf numFmtId="0" fontId="3" fillId="2" borderId="0" xfId="0" applyFont="1" applyFill="1">
      <alignment vertical="center" wrapText="1"/>
    </xf>
    <xf numFmtId="0" fontId="0" fillId="0" borderId="0" xfId="0">
      <alignment vertical="center" wrapText="1"/>
    </xf>
    <xf numFmtId="0" fontId="0" fillId="0" borderId="0" xfId="0">
      <alignment vertical="center" wrapText="1"/>
    </xf>
    <xf numFmtId="14" fontId="0" fillId="0" borderId="0" xfId="0" applyNumberFormat="1">
      <alignment vertical="center" wrapText="1"/>
    </xf>
    <xf numFmtId="168" fontId="0" fillId="0" borderId="0" xfId="0" applyNumberFormat="1">
      <alignment vertical="center" wrapText="1"/>
    </xf>
    <xf numFmtId="0" fontId="2" fillId="0" borderId="0" xfId="0" applyFont="1" applyAlignment="1">
      <alignment horizontal="center" vertical="center"/>
    </xf>
    <xf numFmtId="0" fontId="0" fillId="0" borderId="0" xfId="0" applyAlignment="1">
      <alignment vertical="center"/>
    </xf>
    <xf numFmtId="0" fontId="0" fillId="0" borderId="0" xfId="0" applyAlignment="1"/>
    <xf numFmtId="0" fontId="0" fillId="0" borderId="0" xfId="0" applyAlignment="1">
      <alignment horizontal="left" vertical="center" indent="1"/>
    </xf>
    <xf numFmtId="0" fontId="0" fillId="0" borderId="0" xfId="0" applyNumberFormat="1" applyFont="1" applyFill="1" applyBorder="1" applyAlignment="1">
      <alignment horizontal="right" vertical="center" indent="1"/>
    </xf>
    <xf numFmtId="0" fontId="0" fillId="0" borderId="0" xfId="0" applyAlignment="1">
      <alignment horizontal="left"/>
    </xf>
    <xf numFmtId="0" fontId="0" fillId="0" borderId="0" xfId="0" applyFont="1" applyFill="1" applyBorder="1" applyAlignment="1"/>
    <xf numFmtId="2" fontId="0" fillId="0" borderId="0" xfId="0" applyNumberFormat="1" applyAlignment="1">
      <alignment horizontal="left"/>
    </xf>
    <xf numFmtId="0" fontId="0" fillId="0" borderId="0" xfId="0" applyAlignment="1">
      <alignment horizontal="left" indent="1"/>
    </xf>
    <xf numFmtId="0" fontId="2" fillId="0" borderId="0" xfId="0" applyFont="1" applyAlignment="1">
      <alignment horizontal="left" vertical="center" indent="1"/>
    </xf>
    <xf numFmtId="0" fontId="0" fillId="0" borderId="0" xfId="0" applyFont="1" applyBorder="1" applyAlignment="1">
      <alignment horizontal="left" vertical="center" indent="2"/>
    </xf>
    <xf numFmtId="0" fontId="0" fillId="0" borderId="0" xfId="0" applyFont="1" applyBorder="1">
      <alignment vertical="center" wrapText="1"/>
    </xf>
    <xf numFmtId="14" fontId="0" fillId="0" borderId="0" xfId="0" applyNumberFormat="1" applyFont="1" applyBorder="1" applyAlignment="1">
      <alignment horizontal="right" vertical="center" indent="1"/>
    </xf>
    <xf numFmtId="0" fontId="0" fillId="0" borderId="0" xfId="0" applyFont="1" applyBorder="1" applyAlignment="1">
      <alignment vertical="center"/>
    </xf>
    <xf numFmtId="0" fontId="0" fillId="0" borderId="0" xfId="0" applyFont="1" applyBorder="1" applyAlignment="1">
      <alignment horizontal="center" vertical="center"/>
    </xf>
    <xf numFmtId="0" fontId="9" fillId="0" borderId="0" xfId="0" applyFont="1" applyAlignment="1">
      <alignment horizontal="center" vertical="center"/>
    </xf>
    <xf numFmtId="168" fontId="9" fillId="0" borderId="0" xfId="0" applyNumberFormat="1" applyFont="1" applyAlignment="1">
      <alignment horizontal="center" vertical="center"/>
    </xf>
    <xf numFmtId="0" fontId="6" fillId="3" borderId="0" xfId="2">
      <alignment horizontal="left" vertical="center" indent="1"/>
    </xf>
    <xf numFmtId="0" fontId="13" fillId="0" borderId="0" xfId="1" applyAlignment="1">
      <alignment vertical="center"/>
    </xf>
    <xf numFmtId="0" fontId="0" fillId="0" borderId="0" xfId="0" applyFont="1" applyAlignment="1">
      <alignment horizontal="left" vertical="center" indent="13"/>
    </xf>
    <xf numFmtId="0" fontId="6" fillId="3" borderId="0" xfId="2" applyAlignment="1">
      <alignment horizontal="left" vertical="center"/>
    </xf>
    <xf numFmtId="0" fontId="6" fillId="3" borderId="0" xfId="2" applyAlignment="1">
      <alignment horizontal="center" vertical="center"/>
    </xf>
    <xf numFmtId="0" fontId="13" fillId="0" borderId="0" xfId="1" applyAlignment="1">
      <alignment vertical="center"/>
    </xf>
    <xf numFmtId="14" fontId="0" fillId="0" borderId="0" xfId="0" applyNumberFormat="1" applyFont="1">
      <alignment vertical="center" wrapText="1"/>
    </xf>
    <xf numFmtId="168" fontId="0" fillId="0" borderId="0" xfId="0" applyNumberFormat="1" applyFont="1">
      <alignment vertical="center" wrapText="1"/>
    </xf>
    <xf numFmtId="0" fontId="0" fillId="0" borderId="0" xfId="0" applyFont="1">
      <alignment vertical="center" wrapText="1"/>
    </xf>
    <xf numFmtId="0" fontId="11" fillId="3" borderId="0" xfId="0" applyFont="1" applyFill="1" applyBorder="1" applyAlignment="1">
      <alignment horizontal="center" vertical="center"/>
    </xf>
    <xf numFmtId="0" fontId="8" fillId="0" borderId="0" xfId="0" applyFont="1" applyAlignment="1">
      <alignment horizontal="left" vertical="center" indent="2"/>
    </xf>
    <xf numFmtId="0" fontId="0" fillId="0" borderId="0" xfId="0" applyAlignment="1">
      <alignment horizontal="left" vertical="center"/>
    </xf>
    <xf numFmtId="14" fontId="0" fillId="0" borderId="0" xfId="0" applyNumberFormat="1" applyAlignment="1">
      <alignment horizontal="right" vertical="center" wrapText="1" indent="2"/>
    </xf>
    <xf numFmtId="0" fontId="0" fillId="0" borderId="0" xfId="0" applyAlignment="1">
      <alignment horizontal="right" vertical="center" indent="1"/>
    </xf>
    <xf numFmtId="0" fontId="14" fillId="0" borderId="0" xfId="0" applyNumberFormat="1" applyFont="1" applyAlignment="1">
      <alignment horizontal="left" vertical="center" indent="13"/>
    </xf>
    <xf numFmtId="169" fontId="0" fillId="0" borderId="0" xfId="0" applyNumberFormat="1">
      <alignment vertical="center" wrapText="1"/>
    </xf>
    <xf numFmtId="169" fontId="0" fillId="0" borderId="0" xfId="0" applyNumberFormat="1" applyFont="1">
      <alignment vertical="center" wrapText="1"/>
    </xf>
    <xf numFmtId="169" fontId="0" fillId="0" borderId="0" xfId="0" applyNumberFormat="1" applyAlignment="1">
      <alignment horizontal="right" vertical="center" indent="1"/>
    </xf>
    <xf numFmtId="170" fontId="0" fillId="0" borderId="0" xfId="0" applyNumberFormat="1" applyAlignment="1">
      <alignment horizontal="right" vertical="center" wrapText="1" indent="1"/>
    </xf>
    <xf numFmtId="0" fontId="3" fillId="2" borderId="0" xfId="0" applyNumberFormat="1" applyFont="1" applyFill="1">
      <alignment vertical="center" wrapText="1"/>
    </xf>
    <xf numFmtId="0" fontId="4" fillId="0" borderId="0" xfId="0" applyFont="1">
      <alignment vertical="center" wrapText="1"/>
    </xf>
    <xf numFmtId="0" fontId="5" fillId="0" borderId="0" xfId="3" applyFill="1" applyAlignment="1">
      <alignment horizontal="left"/>
    </xf>
    <xf numFmtId="0" fontId="7" fillId="0" borderId="0" xfId="1" applyFont="1" applyAlignment="1">
      <alignment vertical="center"/>
    </xf>
    <xf numFmtId="0" fontId="6" fillId="3" borderId="0" xfId="2">
      <alignment horizontal="left" vertical="center" indent="1"/>
    </xf>
    <xf numFmtId="0" fontId="0" fillId="0" borderId="0" xfId="0" applyAlignment="1">
      <alignment horizontal="center" vertical="center" wrapText="1"/>
    </xf>
    <xf numFmtId="0" fontId="13" fillId="2" borderId="0" xfId="1" applyFill="1" applyAlignment="1">
      <alignment vertical="center"/>
    </xf>
    <xf numFmtId="0" fontId="6" fillId="3" borderId="0" xfId="2" applyAlignment="1">
      <alignment horizontal="left" vertical="center" indent="1"/>
    </xf>
    <xf numFmtId="0" fontId="13" fillId="0" borderId="0" xfId="1" applyAlignment="1">
      <alignment vertical="center"/>
    </xf>
    <xf numFmtId="0" fontId="15" fillId="0" borderId="0" xfId="1" applyFont="1" applyAlignment="1">
      <alignment vertical="center"/>
    </xf>
  </cellXfs>
  <cellStyles count="47">
    <cellStyle name="20 % - Accent1" xfId="24" builtinId="30" customBuiltin="1"/>
    <cellStyle name="20 % - Accent2" xfId="28" builtinId="34" customBuiltin="1"/>
    <cellStyle name="20 % - Accent3" xfId="32" builtinId="38" customBuiltin="1"/>
    <cellStyle name="20 % - Accent4" xfId="36" builtinId="42" customBuiltin="1"/>
    <cellStyle name="20 % - Accent5" xfId="40" builtinId="46" customBuiltin="1"/>
    <cellStyle name="20 % - Accent6" xfId="44" builtinId="50" customBuiltin="1"/>
    <cellStyle name="40 % - Accent1" xfId="25" builtinId="31" customBuiltin="1"/>
    <cellStyle name="40 % - Accent2" xfId="29" builtinId="35" customBuiltin="1"/>
    <cellStyle name="40 % - Accent3" xfId="33" builtinId="39" customBuiltin="1"/>
    <cellStyle name="40 % - Accent4" xfId="37" builtinId="43" customBuiltin="1"/>
    <cellStyle name="40 % - Accent5" xfId="41" builtinId="47" customBuiltin="1"/>
    <cellStyle name="40 % - Accent6" xfId="45" builtinId="51" customBuiltin="1"/>
    <cellStyle name="60 % - Accent1" xfId="26" builtinId="32" customBuiltin="1"/>
    <cellStyle name="60 % - Accent2" xfId="30" builtinId="36" customBuiltin="1"/>
    <cellStyle name="60 % - Accent3" xfId="34" builtinId="40" customBuiltin="1"/>
    <cellStyle name="60 % - Accent4" xfId="38" builtinId="44" customBuiltin="1"/>
    <cellStyle name="60 % - Accent5" xfId="42" builtinId="48" customBuiltin="1"/>
    <cellStyle name="60 %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Avertissement" xfId="21" builtinId="11" customBuiltin="1"/>
    <cellStyle name="Calcul" xfId="18" builtinId="22" customBuiltin="1"/>
    <cellStyle name="Cellule liée" xfId="19" builtinId="24" customBuiltin="1"/>
    <cellStyle name="Entrée" xfId="16" builtinId="20" customBuiltin="1"/>
    <cellStyle name="Insatisfaisant" xfId="14" builtinId="27" customBuiltin="1"/>
    <cellStyle name="Milliers" xfId="4" builtinId="3" customBuiltin="1"/>
    <cellStyle name="Milliers [0]" xfId="5" builtinId="6" customBuiltin="1"/>
    <cellStyle name="Monétaire" xfId="6" builtinId="4" customBuiltin="1"/>
    <cellStyle name="Monétaire [0]" xfId="7" builtinId="7" customBuiltin="1"/>
    <cellStyle name="Neutre" xfId="15" builtinId="28" customBuiltin="1"/>
    <cellStyle name="Normal" xfId="0" builtinId="0" customBuiltin="1"/>
    <cellStyle name="Note" xfId="10" builtinId="10" customBuiltin="1"/>
    <cellStyle name="Pourcentage" xfId="8" builtinId="5" customBuiltin="1"/>
    <cellStyle name="Satisfaisant" xfId="13" builtinId="26" customBuiltin="1"/>
    <cellStyle name="Sortie" xfId="17" builtinId="21" customBuiltin="1"/>
    <cellStyle name="Texte explicatif" xfId="11" builtinId="53" customBuiltin="1"/>
    <cellStyle name="Titre" xfId="1" builtinId="15" customBuiltin="1"/>
    <cellStyle name="Titre 1" xfId="2" builtinId="16" customBuiltin="1"/>
    <cellStyle name="Titre 2" xfId="3" builtinId="17" customBuiltin="1"/>
    <cellStyle name="Titre 3" xfId="9" builtinId="18" customBuiltin="1"/>
    <cellStyle name="Titre 4" xfId="12" builtinId="19" customBuiltin="1"/>
    <cellStyle name="Total" xfId="22" builtinId="25" customBuiltin="1"/>
    <cellStyle name="Vérification" xfId="20" builtinId="23" customBuiltin="1"/>
  </cellStyles>
  <dxfs count="60">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right" vertical="center" textRotation="0" wrapText="0" indent="1" justifyLastLine="0" shrinkToFit="0" readingOrder="0"/>
    </dxf>
    <dxf>
      <font>
        <color rgb="FFFF0000"/>
      </font>
    </dxf>
    <dxf>
      <alignment horizontal="general" vertical="center" textRotation="0" wrapText="0" indent="0" justifyLastLine="0" shrinkToFit="0" readingOrder="0"/>
    </dxf>
    <dxf>
      <alignment horizontal="right" vertical="center" textRotation="0" wrapText="0" indent="1" justifyLastLine="0" shrinkToFit="0" readingOrder="0"/>
    </dxf>
    <dxf>
      <alignment horizontal="right" vertical="center" textRotation="0" wrapText="0" indent="1" justifyLastLine="0" shrinkToFit="0" readingOrder="0"/>
    </dxf>
    <dxf>
      <alignment horizontal="right" vertical="center" textRotation="0" wrapText="0" indent="1" justifyLastLine="0" shrinkToFit="0" readingOrder="0"/>
    </dxf>
    <dxf>
      <alignment horizontal="right" vertical="center" textRotation="0" wrapText="0" indent="1" justifyLastLine="0" shrinkToFit="0" readingOrder="0"/>
    </dxf>
    <dxf>
      <numFmt numFmtId="170" formatCode="h:mm"/>
      <alignment horizontal="right" vertical="center" textRotation="0" wrapText="1" indent="1" justifyLastLine="0" shrinkToFit="0" readingOrder="0"/>
    </dxf>
    <dxf>
      <alignment horizontal="right" vertical="center" textRotation="0" wrapText="0" indent="1" justifyLastLine="0" shrinkToFit="0" readingOrder="0"/>
    </dxf>
    <dxf>
      <numFmt numFmtId="169" formatCode="h:mm;@"/>
      <alignment horizontal="right" vertical="center" textRotation="0" wrapText="0" indent="1"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0"/>
        <color theme="3"/>
        <name val="Calibri"/>
        <scheme val="minor"/>
      </font>
    </dxf>
    <dxf>
      <numFmt numFmtId="19" formatCode="dd/mm/yyyy"/>
      <alignment horizontal="right" vertical="center" textRotation="0" wrapText="1" indent="2" justifyLastLine="0" shrinkToFit="0" readingOrder="0"/>
    </dxf>
    <dxf>
      <font>
        <strike val="0"/>
        <outline val="0"/>
        <shadow val="0"/>
        <u val="none"/>
        <vertAlign val="baseline"/>
        <sz val="11"/>
        <color theme="3"/>
        <name val="Calibri"/>
        <family val="2"/>
        <scheme val="minor"/>
      </font>
    </dxf>
    <dxf>
      <numFmt numFmtId="168" formatCode="0.0"/>
    </dxf>
    <dxf>
      <numFmt numFmtId="168" formatCode="0.0"/>
    </dxf>
    <dxf>
      <numFmt numFmtId="169" formatCode="h:mm;@"/>
    </dxf>
    <dxf>
      <numFmt numFmtId="19" formatCode="dd/mm/yyyy"/>
    </dxf>
    <dxf>
      <font>
        <b/>
        <i val="0"/>
      </font>
    </dxf>
    <dxf>
      <numFmt numFmtId="168" formatCode="0.0"/>
    </dxf>
    <dxf>
      <numFmt numFmtId="168" formatCode="0.0"/>
    </dxf>
    <dxf>
      <numFmt numFmtId="169" formatCode="h:mm;@"/>
    </dxf>
    <dxf>
      <numFmt numFmtId="19" formatCode="dd/mm/yyyy"/>
    </dxf>
    <dxf>
      <font>
        <b/>
        <i val="0"/>
      </font>
    </dxf>
    <dxf>
      <numFmt numFmtId="168" formatCode="0.0"/>
    </dxf>
    <dxf>
      <numFmt numFmtId="168" formatCode="0.0"/>
    </dxf>
    <dxf>
      <numFmt numFmtId="169" formatCode="h:mm;@"/>
    </dxf>
    <dxf>
      <numFmt numFmtId="19" formatCode="dd/mm/yyyy"/>
    </dxf>
    <dxf>
      <font>
        <b/>
        <i val="0"/>
        <color theme="3"/>
      </font>
    </dxf>
    <dxf>
      <numFmt numFmtId="168" formatCode="0.0"/>
    </dxf>
    <dxf>
      <numFmt numFmtId="168" formatCode="0.0"/>
    </dxf>
    <dxf>
      <numFmt numFmtId="169" formatCode="h:mm;@"/>
    </dxf>
    <dxf>
      <numFmt numFmtId="19" formatCode="dd/mm/yyyy"/>
    </dxf>
    <dxf>
      <font>
        <b/>
        <i val="0"/>
      </font>
    </dxf>
    <dxf>
      <numFmt numFmtId="168" formatCode="0.0"/>
    </dxf>
    <dxf>
      <numFmt numFmtId="168" formatCode="0.0"/>
    </dxf>
    <dxf>
      <numFmt numFmtId="169" formatCode="h:mm;@"/>
    </dxf>
    <dxf>
      <numFmt numFmtId="19" formatCode="dd/mm/yyyy"/>
    </dxf>
    <dxf>
      <font>
        <color rgb="FFFF0000"/>
      </font>
    </dxf>
    <dxf>
      <font>
        <b/>
        <i val="0"/>
      </font>
    </dxf>
    <dxf>
      <font>
        <b/>
        <i val="0"/>
        <color theme="3"/>
      </font>
      <border>
        <top style="medium">
          <color theme="4"/>
        </top>
        <bottom style="medium">
          <color theme="4"/>
        </bottom>
      </border>
    </dxf>
    <dxf>
      <border>
        <bottom style="thin">
          <color theme="2"/>
        </bottom>
        <horizontal style="thin">
          <color theme="2"/>
        </horizontal>
      </border>
    </dxf>
  </dxfs>
  <tableStyles count="1" defaultTableStyle="TableStyleMedium2" defaultPivotStyle="PivotStyleLight16">
    <tableStyle name="Programme de remise en forme" pivot="0" count="2" xr9:uid="{00000000-0011-0000-FFFF-FFFF00000000}">
      <tableStyleElement type="wholeTable" dxfId="59"/>
      <tableStyleElement type="headerRow" dxfId="5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171229424136558E-2"/>
          <c:y val="9.2426346115019653E-2"/>
          <c:w val="0.93052707815496571"/>
          <c:h val="0.81514730776996069"/>
        </c:manualLayout>
      </c:layout>
      <c:lineChart>
        <c:grouping val="standard"/>
        <c:varyColors val="0"/>
        <c:ser>
          <c:idx val="1"/>
          <c:order val="0"/>
          <c:tx>
            <c:strRef>
              <c:f>'Suivi du tour poids'!$B$13</c:f>
              <c:strCache>
                <c:ptCount val="1"/>
                <c:pt idx="0">
                  <c:v>Taille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Pt>
            <c:idx val="1"/>
            <c:marker>
              <c:symbol val="circle"/>
              <c:size val="5"/>
              <c:spPr>
                <a:noFill/>
                <a:ln w="9525">
                  <a:noFill/>
                </a:ln>
                <a:effectLst/>
              </c:spPr>
            </c:marker>
            <c:bubble3D val="0"/>
            <c:extLst>
              <c:ext xmlns:c16="http://schemas.microsoft.com/office/drawing/2014/chart" uri="{C3380CC4-5D6E-409C-BE32-E72D297353CC}">
                <c16:uniqueId val="{00000000-1EF4-4D24-A2A1-FFCCE3812B20}"/>
              </c:ext>
            </c:extLst>
          </c:dPt>
          <c:val>
            <c:numRef>
              <c:f>'Suivi du tour de taille'!$D$5:$D$8</c:f>
              <c:numCache>
                <c:formatCode>0.0</c:formatCode>
                <c:ptCount val="4"/>
                <c:pt idx="0">
                  <c:v>36</c:v>
                </c:pt>
                <c:pt idx="1">
                  <c:v>36.700000000000003</c:v>
                </c:pt>
                <c:pt idx="2">
                  <c:v>38</c:v>
                </c:pt>
                <c:pt idx="3">
                  <c:v>35</c:v>
                </c:pt>
              </c:numCache>
            </c:numRef>
          </c:val>
          <c:smooth val="0"/>
          <c:extLst>
            <c:ext xmlns:c16="http://schemas.microsoft.com/office/drawing/2014/chart" uri="{C3380CC4-5D6E-409C-BE32-E72D297353CC}">
              <c16:uniqueId val="{00000000-5E74-4AC2-B3A6-506B32D65613}"/>
            </c:ext>
          </c:extLst>
        </c:ser>
        <c:ser>
          <c:idx val="0"/>
          <c:order val="1"/>
          <c:tx>
            <c:strRef>
              <c:f>'Suivi du tour poids'!$B$14</c:f>
              <c:strCache>
                <c:ptCount val="1"/>
                <c:pt idx="0">
                  <c:v>Biceps</c:v>
                </c:pt>
              </c:strCache>
            </c:strRef>
          </c:tx>
          <c:spPr>
            <a:ln w="28575" cap="rnd">
              <a:solidFill>
                <a:schemeClr val="accent1"/>
              </a:solidFill>
              <a:round/>
            </a:ln>
            <a:effectLst/>
          </c:spPr>
          <c:marker>
            <c:symbol val="circle"/>
            <c:size val="5"/>
            <c:spPr>
              <a:solidFill>
                <a:schemeClr val="bg1"/>
              </a:solidFill>
              <a:ln w="19050">
                <a:solidFill>
                  <a:schemeClr val="accent3"/>
                </a:solidFill>
              </a:ln>
              <a:effectLst/>
            </c:spPr>
          </c:marker>
          <c:val>
            <c:numRef>
              <c:f>'Suivi du tour de biceps'!$D$5:$D$9</c:f>
              <c:numCache>
                <c:formatCode>0.0</c:formatCode>
                <c:ptCount val="5"/>
                <c:pt idx="0">
                  <c:v>13.5</c:v>
                </c:pt>
                <c:pt idx="1">
                  <c:v>13.5</c:v>
                </c:pt>
                <c:pt idx="2">
                  <c:v>13.6</c:v>
                </c:pt>
                <c:pt idx="3">
                  <c:v>13.8</c:v>
                </c:pt>
                <c:pt idx="4">
                  <c:v>14</c:v>
                </c:pt>
              </c:numCache>
            </c:numRef>
          </c:val>
          <c:smooth val="0"/>
          <c:extLst>
            <c:ext xmlns:c16="http://schemas.microsoft.com/office/drawing/2014/chart" uri="{C3380CC4-5D6E-409C-BE32-E72D297353CC}">
              <c16:uniqueId val="{00000001-5E74-4AC2-B3A6-506B32D65613}"/>
            </c:ext>
          </c:extLst>
        </c:ser>
        <c:ser>
          <c:idx val="2"/>
          <c:order val="2"/>
          <c:tx>
            <c:strRef>
              <c:f>'Suivi du tour poids'!$B$15</c:f>
              <c:strCache>
                <c:ptCount val="1"/>
                <c:pt idx="0">
                  <c:v>Hanches</c:v>
                </c:pt>
              </c:strCache>
            </c:strRef>
          </c:tx>
          <c:spPr>
            <a:ln w="28575" cap="rnd">
              <a:solidFill>
                <a:schemeClr val="accent3"/>
              </a:solidFill>
              <a:round/>
            </a:ln>
            <a:effectLst/>
          </c:spPr>
          <c:marker>
            <c:symbol val="circle"/>
            <c:size val="5"/>
            <c:spPr>
              <a:solidFill>
                <a:schemeClr val="bg1"/>
              </a:solidFill>
              <a:ln w="19050">
                <a:solidFill>
                  <a:schemeClr val="accent1"/>
                </a:solidFill>
              </a:ln>
              <a:effectLst/>
            </c:spPr>
          </c:marker>
          <c:val>
            <c:numRef>
              <c:f>'Suivi du tour de hanches'!$D$5:$D$7</c:f>
              <c:numCache>
                <c:formatCode>0.0</c:formatCode>
                <c:ptCount val="3"/>
                <c:pt idx="0">
                  <c:v>45</c:v>
                </c:pt>
                <c:pt idx="1">
                  <c:v>44.8</c:v>
                </c:pt>
                <c:pt idx="2">
                  <c:v>42</c:v>
                </c:pt>
              </c:numCache>
            </c:numRef>
          </c:val>
          <c:smooth val="0"/>
          <c:extLst>
            <c:ext xmlns:c16="http://schemas.microsoft.com/office/drawing/2014/chart" uri="{C3380CC4-5D6E-409C-BE32-E72D297353CC}">
              <c16:uniqueId val="{00000002-5E74-4AC2-B3A6-506B32D65613}"/>
            </c:ext>
          </c:extLst>
        </c:ser>
        <c:ser>
          <c:idx val="3"/>
          <c:order val="3"/>
          <c:tx>
            <c:strRef>
              <c:f>'Suivi du tour poids'!$B$16</c:f>
              <c:strCache>
                <c:ptCount val="1"/>
                <c:pt idx="0">
                  <c:v>Cuisses</c:v>
                </c:pt>
              </c:strCache>
            </c:strRef>
          </c:tx>
          <c:spPr>
            <a:ln w="28575" cap="rnd">
              <a:solidFill>
                <a:schemeClr val="accent4"/>
              </a:solidFill>
              <a:round/>
            </a:ln>
            <a:effectLst/>
          </c:spPr>
          <c:marker>
            <c:symbol val="circle"/>
            <c:size val="5"/>
            <c:spPr>
              <a:solidFill>
                <a:schemeClr val="bg1"/>
              </a:solidFill>
              <a:ln w="19050">
                <a:solidFill>
                  <a:schemeClr val="accent4"/>
                </a:solidFill>
              </a:ln>
              <a:effectLst/>
            </c:spPr>
          </c:marker>
          <c:val>
            <c:numRef>
              <c:f>'Suivi du tour de cuisses'!$D$5:$D$11</c:f>
              <c:numCache>
                <c:formatCode>0.0</c:formatCode>
                <c:ptCount val="7"/>
                <c:pt idx="0">
                  <c:v>22</c:v>
                </c:pt>
                <c:pt idx="1">
                  <c:v>21</c:v>
                </c:pt>
                <c:pt idx="2">
                  <c:v>20.5</c:v>
                </c:pt>
                <c:pt idx="3">
                  <c:v>21</c:v>
                </c:pt>
                <c:pt idx="4">
                  <c:v>22</c:v>
                </c:pt>
                <c:pt idx="5">
                  <c:v>21</c:v>
                </c:pt>
                <c:pt idx="6">
                  <c:v>20.3</c:v>
                </c:pt>
              </c:numCache>
            </c:numRef>
          </c:val>
          <c:smooth val="0"/>
          <c:extLst>
            <c:ext xmlns:c16="http://schemas.microsoft.com/office/drawing/2014/chart" uri="{C3380CC4-5D6E-409C-BE32-E72D297353CC}">
              <c16:uniqueId val="{00000003-5E74-4AC2-B3A6-506B32D65613}"/>
            </c:ext>
          </c:extLst>
        </c:ser>
        <c:dLbls>
          <c:showLegendKey val="0"/>
          <c:showVal val="0"/>
          <c:showCatName val="0"/>
          <c:showSerName val="0"/>
          <c:showPercent val="0"/>
          <c:showBubbleSize val="0"/>
        </c:dLbls>
        <c:marker val="1"/>
        <c:smooth val="0"/>
        <c:axId val="331879128"/>
        <c:axId val="331878344"/>
        <c:extLst/>
      </c:lineChart>
      <c:catAx>
        <c:axId val="331879128"/>
        <c:scaling>
          <c:orientation val="minMax"/>
        </c:scaling>
        <c:delete val="1"/>
        <c:axPos val="b"/>
        <c:numFmt formatCode="m\/d\/yyyy" sourceLinked="1"/>
        <c:majorTickMark val="out"/>
        <c:minorTickMark val="none"/>
        <c:tickLblPos val="nextTo"/>
        <c:crossAx val="331878344"/>
        <c:crosses val="autoZero"/>
        <c:auto val="1"/>
        <c:lblAlgn val="ctr"/>
        <c:lblOffset val="100"/>
        <c:noMultiLvlLbl val="0"/>
      </c:catAx>
      <c:valAx>
        <c:axId val="331878344"/>
        <c:scaling>
          <c:orientation val="minMax"/>
          <c:max val="50"/>
          <c:min val="10"/>
        </c:scaling>
        <c:delete val="0"/>
        <c:axPos val="l"/>
        <c:majorGridlines>
          <c:spPr>
            <a:ln w="9525" cap="flat" cmpd="sng" algn="ctr">
              <a:solidFill>
                <a:schemeClr val="bg2"/>
              </a:solidFill>
              <a:round/>
            </a:ln>
            <a:effectLst/>
          </c:spPr>
        </c:majorGridlines>
        <c:numFmt formatCode="0.0" sourceLinked="1"/>
        <c:majorTickMark val="out"/>
        <c:minorTickMark val="none"/>
        <c:tickLblPos val="nextTo"/>
        <c:spPr>
          <a:noFill/>
          <a:ln>
            <a:solidFill>
              <a:schemeClr val="bg2">
                <a:lumMod val="90000"/>
              </a:schemeClr>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3318791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4.4976489358239793E-2"/>
          <c:y val="3.5898821470845554E-2"/>
          <c:w val="0.93131980970314265"/>
          <c:h val="0.85620915032679734"/>
        </c:manualLayout>
      </c:layout>
      <c:areaChart>
        <c:grouping val="standard"/>
        <c:varyColors val="0"/>
        <c:ser>
          <c:idx val="1"/>
          <c:order val="0"/>
          <c:tx>
            <c:strRef>
              <c:f>'Suivi du tour poids'!$B$12</c:f>
              <c:strCache>
                <c:ptCount val="1"/>
                <c:pt idx="0">
                  <c:v>Poids</c:v>
                </c:pt>
              </c:strCache>
            </c:strRef>
          </c:tx>
          <c:spPr>
            <a:solidFill>
              <a:schemeClr val="accent1">
                <a:shade val="76000"/>
              </a:schemeClr>
            </a:solidFill>
            <a:ln>
              <a:noFill/>
            </a:ln>
            <a:effectLst/>
          </c:spPr>
          <c:val>
            <c:numRef>
              <c:f>'Suivi du tour poids'!$D$20:$D$25</c:f>
              <c:numCache>
                <c:formatCode>0.0</c:formatCode>
                <c:ptCount val="6"/>
                <c:pt idx="0">
                  <c:v>155</c:v>
                </c:pt>
                <c:pt idx="1">
                  <c:v>154.5</c:v>
                </c:pt>
                <c:pt idx="2">
                  <c:v>154.19999999999999</c:v>
                </c:pt>
                <c:pt idx="3">
                  <c:v>153.80000000000001</c:v>
                </c:pt>
                <c:pt idx="4">
                  <c:v>154.5</c:v>
                </c:pt>
                <c:pt idx="5">
                  <c:v>154</c:v>
                </c:pt>
              </c:numCache>
            </c:numRef>
          </c:val>
          <c:extLst>
            <c:ext xmlns:c16="http://schemas.microsoft.com/office/drawing/2014/chart" uri="{C3380CC4-5D6E-409C-BE32-E72D297353CC}">
              <c16:uniqueId val="{00000000-066A-4F85-B5AE-56BCD8AB2410}"/>
            </c:ext>
          </c:extLst>
        </c:ser>
        <c:dLbls>
          <c:showLegendKey val="0"/>
          <c:showVal val="0"/>
          <c:showCatName val="0"/>
          <c:showSerName val="0"/>
          <c:showPercent val="0"/>
          <c:showBubbleSize val="0"/>
        </c:dLbls>
        <c:axId val="452721960"/>
        <c:axId val="457709824"/>
      </c:areaChart>
      <c:catAx>
        <c:axId val="452721960"/>
        <c:scaling>
          <c:orientation val="minMax"/>
        </c:scaling>
        <c:delete val="1"/>
        <c:axPos val="b"/>
        <c:numFmt formatCode="m\/d\/yyyy" sourceLinked="1"/>
        <c:majorTickMark val="out"/>
        <c:minorTickMark val="none"/>
        <c:tickLblPos val="nextTo"/>
        <c:crossAx val="457709824"/>
        <c:crosses val="autoZero"/>
        <c:auto val="1"/>
        <c:lblAlgn val="ctr"/>
        <c:lblOffset val="100"/>
        <c:noMultiLvlLbl val="1"/>
      </c:catAx>
      <c:valAx>
        <c:axId val="457709824"/>
        <c:scaling>
          <c:orientation val="minMax"/>
        </c:scaling>
        <c:delete val="0"/>
        <c:axPos val="l"/>
        <c:majorGridlines>
          <c:spPr>
            <a:ln w="9525" cap="flat" cmpd="sng" algn="ctr">
              <a:solidFill>
                <a:schemeClr val="bg2">
                  <a:lumMod val="90000"/>
                </a:schemeClr>
              </a:solidFill>
              <a:round/>
            </a:ln>
            <a:effectLst/>
          </c:spPr>
        </c:majorGridlines>
        <c:numFmt formatCode="0" sourceLinked="0"/>
        <c:majorTickMark val="out"/>
        <c:minorTickMark val="cross"/>
        <c:tickLblPos val="nextTo"/>
        <c:spPr>
          <a:noFill/>
          <a:ln>
            <a:solidFill>
              <a:schemeClr val="bg2"/>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452721960"/>
        <c:crosses val="autoZero"/>
        <c:crossBetween val="midCat"/>
      </c:valAx>
      <c:spPr>
        <a:noFill/>
        <a:ln>
          <a:solidFill>
            <a:schemeClr val="bg2"/>
          </a:solid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3</xdr:row>
      <xdr:rowOff>19050</xdr:rowOff>
    </xdr:from>
    <xdr:to>
      <xdr:col>18</xdr:col>
      <xdr:colOff>457200</xdr:colOff>
      <xdr:row>8</xdr:row>
      <xdr:rowOff>238125</xdr:rowOff>
    </xdr:to>
    <xdr:graphicFrame macro="">
      <xdr:nvGraphicFramePr>
        <xdr:cNvPr id="2" name="Corpulence" descr="Graphique en courbes suivant l’évolution de toutes les données de départ : tour de taille, hanches, cuisse et bras">
          <a:extLst>
            <a:ext uri="{FF2B5EF4-FFF2-40B4-BE49-F238E27FC236}">
              <a16:creationId xmlns:a16="http://schemas.microsoft.com/office/drawing/2014/main" id="{B7F05A8B-19E3-45A3-90F3-B764D616DD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190500</xdr:colOff>
      <xdr:row>10</xdr:row>
      <xdr:rowOff>38100</xdr:rowOff>
    </xdr:from>
    <xdr:to>
      <xdr:col>18</xdr:col>
      <xdr:colOff>533400</xdr:colOff>
      <xdr:row>16</xdr:row>
      <xdr:rowOff>209550</xdr:rowOff>
    </xdr:to>
    <xdr:graphicFrame macro="">
      <xdr:nvGraphicFramePr>
        <xdr:cNvPr id="3" name="Poids" descr="Graphique en aires suivant l’évolution du poids">
          <a:extLst>
            <a:ext uri="{FF2B5EF4-FFF2-40B4-BE49-F238E27FC236}">
              <a16:creationId xmlns:a16="http://schemas.microsoft.com/office/drawing/2014/main" id="{F02ECB4D-425D-49EE-8060-EB0DE7931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190500</xdr:colOff>
      <xdr:row>0</xdr:row>
      <xdr:rowOff>133350</xdr:rowOff>
    </xdr:from>
    <xdr:to>
      <xdr:col>18</xdr:col>
      <xdr:colOff>440817</xdr:colOff>
      <xdr:row>0</xdr:row>
      <xdr:rowOff>712834</xdr:rowOff>
    </xdr:to>
    <xdr:pic>
      <xdr:nvPicPr>
        <xdr:cNvPr id="4" name="Image 3" descr="Silhouette dans différentes positions d’exercice">
          <a:extLst>
            <a:ext uri="{FF2B5EF4-FFF2-40B4-BE49-F238E27FC236}">
              <a16:creationId xmlns:a16="http://schemas.microsoft.com/office/drawing/2014/main" id="{362DE5D9-ECE4-4FE8-A22D-AEEA0444A0D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00675" y="133350"/>
          <a:ext cx="7479792" cy="5794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266700</xdr:colOff>
      <xdr:row>0</xdr:row>
      <xdr:rowOff>133350</xdr:rowOff>
    </xdr:from>
    <xdr:to>
      <xdr:col>19</xdr:col>
      <xdr:colOff>517017</xdr:colOff>
      <xdr:row>0</xdr:row>
      <xdr:rowOff>712834</xdr:rowOff>
    </xdr:to>
    <xdr:pic>
      <xdr:nvPicPr>
        <xdr:cNvPr id="4" name="Image 3" descr="Silhouette dans différentes positions d’exercice">
          <a:extLst>
            <a:ext uri="{FF2B5EF4-FFF2-40B4-BE49-F238E27FC236}">
              <a16:creationId xmlns:a16="http://schemas.microsoft.com/office/drawing/2014/main" id="{BA12A1ED-3AEF-488E-87E9-C1897F398F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6150" y="133350"/>
          <a:ext cx="7479792" cy="5794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266700</xdr:colOff>
      <xdr:row>0</xdr:row>
      <xdr:rowOff>133350</xdr:rowOff>
    </xdr:from>
    <xdr:to>
      <xdr:col>19</xdr:col>
      <xdr:colOff>517017</xdr:colOff>
      <xdr:row>0</xdr:row>
      <xdr:rowOff>712834</xdr:rowOff>
    </xdr:to>
    <xdr:pic>
      <xdr:nvPicPr>
        <xdr:cNvPr id="4" name="Image 3" descr="Silhouette dans différentes positions d’exercice">
          <a:extLst>
            <a:ext uri="{FF2B5EF4-FFF2-40B4-BE49-F238E27FC236}">
              <a16:creationId xmlns:a16="http://schemas.microsoft.com/office/drawing/2014/main" id="{D934CC57-2E18-4E24-9D06-8D7751D861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6150" y="133350"/>
          <a:ext cx="7479792" cy="5794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266700</xdr:colOff>
      <xdr:row>0</xdr:row>
      <xdr:rowOff>133350</xdr:rowOff>
    </xdr:from>
    <xdr:to>
      <xdr:col>19</xdr:col>
      <xdr:colOff>517017</xdr:colOff>
      <xdr:row>0</xdr:row>
      <xdr:rowOff>712834</xdr:rowOff>
    </xdr:to>
    <xdr:pic>
      <xdr:nvPicPr>
        <xdr:cNvPr id="4" name="Image 3" descr="Silhouette dans différentes positions d’exercice">
          <a:extLst>
            <a:ext uri="{FF2B5EF4-FFF2-40B4-BE49-F238E27FC236}">
              <a16:creationId xmlns:a16="http://schemas.microsoft.com/office/drawing/2014/main" id="{1BE6C95D-0C9C-4FE3-A6BE-110D43A3D7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6150" y="133350"/>
          <a:ext cx="7479792" cy="5794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266700</xdr:colOff>
      <xdr:row>0</xdr:row>
      <xdr:rowOff>133350</xdr:rowOff>
    </xdr:from>
    <xdr:to>
      <xdr:col>19</xdr:col>
      <xdr:colOff>517017</xdr:colOff>
      <xdr:row>0</xdr:row>
      <xdr:rowOff>712834</xdr:rowOff>
    </xdr:to>
    <xdr:pic>
      <xdr:nvPicPr>
        <xdr:cNvPr id="4" name="Image 3" descr="Silhouette dans différentes positions d’exercice">
          <a:extLst>
            <a:ext uri="{FF2B5EF4-FFF2-40B4-BE49-F238E27FC236}">
              <a16:creationId xmlns:a16="http://schemas.microsoft.com/office/drawing/2014/main" id="{FAB75DE5-335C-47DC-A055-0547A8023E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6150" y="133350"/>
          <a:ext cx="7479792" cy="5794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47625</xdr:colOff>
      <xdr:row>0</xdr:row>
      <xdr:rowOff>133350</xdr:rowOff>
    </xdr:from>
    <xdr:to>
      <xdr:col>8</xdr:col>
      <xdr:colOff>28575</xdr:colOff>
      <xdr:row>0</xdr:row>
      <xdr:rowOff>712834</xdr:rowOff>
    </xdr:to>
    <xdr:pic>
      <xdr:nvPicPr>
        <xdr:cNvPr id="3" name="Image 2" descr="Silhouette dans différentes positions d’exercice">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57625" y="133350"/>
          <a:ext cx="4819650" cy="5794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200025</xdr:colOff>
      <xdr:row>0</xdr:row>
      <xdr:rowOff>133350</xdr:rowOff>
    </xdr:from>
    <xdr:to>
      <xdr:col>11</xdr:col>
      <xdr:colOff>31242</xdr:colOff>
      <xdr:row>0</xdr:row>
      <xdr:rowOff>712834</xdr:rowOff>
    </xdr:to>
    <xdr:pic>
      <xdr:nvPicPr>
        <xdr:cNvPr id="3" name="Image 2" descr="Silhouette dans différentes positions d’exercice">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8300" y="133350"/>
          <a:ext cx="7479792" cy="57948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0000000}" name="SuiviPoids" displayName="SuiviPoids" ref="B19:D25">
  <autoFilter ref="B19:D25" xr:uid="{00000000-0009-0000-0100-00001D000000}"/>
  <tableColumns count="3">
    <tableColumn id="1" xr3:uid="{00000000-0010-0000-0000-000001000000}" name="Date" totalsRowLabel="Total" dataDxfId="55">
      <calculatedColumnFormula>TODAY()+30+ROW()</calculatedColumnFormula>
    </tableColumn>
    <tableColumn id="3" xr3:uid="{00000000-0010-0000-0000-000003000000}" name="Heure" dataDxfId="54"/>
    <tableColumn id="2" xr3:uid="{00000000-0010-0000-0000-000002000000}" name="Poids" totalsRowFunction="sum" dataDxfId="53" totalsRowDxfId="52"/>
  </tableColumns>
  <tableStyleInfo name="Programme de remise en forme" showFirstColumn="0" showLastColumn="0" showRowStripes="1" showColumnStripes="0"/>
  <extLst>
    <ext xmlns:x14="http://schemas.microsoft.com/office/spreadsheetml/2009/9/main" uri="{504A1905-F514-4f6f-8877-14C23A59335A}">
      <x14:table altTextSummary="Entrez la date, l’heure et le poids dans ce tableau"/>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1000000}" name="SuiviTourDeTaille" displayName="SuiviTourDeTaille" ref="B4:D8">
  <autoFilter ref="B4:D8" xr:uid="{00000000-0009-0000-0100-000021000000}"/>
  <tableColumns count="3">
    <tableColumn id="1" xr3:uid="{00000000-0010-0000-0100-000001000000}" name="Date" totalsRowLabel="Total" dataDxfId="50">
      <calculatedColumnFormula>TODAY()+30+ROW()</calculatedColumnFormula>
    </tableColumn>
    <tableColumn id="3" xr3:uid="{00000000-0010-0000-0100-000003000000}" name="Heure" dataDxfId="49"/>
    <tableColumn id="2" xr3:uid="{00000000-0010-0000-0100-000002000000}" name="Taille" totalsRowFunction="sum" dataDxfId="48" totalsRowDxfId="47"/>
  </tableColumns>
  <tableStyleInfo name="Programme de remise en forme" showFirstColumn="0" showLastColumn="0" showRowStripes="1" showColumnStripes="0"/>
  <extLst>
    <ext xmlns:x14="http://schemas.microsoft.com/office/spreadsheetml/2009/9/main" uri="{504A1905-F514-4f6f-8877-14C23A59335A}">
      <x14:table altTextSummary="Entrez la date, l’heure et la taille dans ce tableau"/>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2000000}" name="SuiviTourDeBras" displayName="SuiviTourDeBras" ref="B4:D9">
  <autoFilter ref="B4:D9" xr:uid="{00000000-0009-0000-0100-000028000000}"/>
  <tableColumns count="3">
    <tableColumn id="1" xr3:uid="{00000000-0010-0000-0200-000001000000}" name="Date" totalsRowLabel="Total" dataDxfId="45">
      <calculatedColumnFormula>TODAY()+30+ROW()</calculatedColumnFormula>
    </tableColumn>
    <tableColumn id="3" xr3:uid="{00000000-0010-0000-0200-000003000000}" name="Heure" dataDxfId="44"/>
    <tableColumn id="2" xr3:uid="{00000000-0010-0000-0200-000002000000}" name="Taille" totalsRowFunction="sum" dataDxfId="43" totalsRowDxfId="42"/>
  </tableColumns>
  <tableStyleInfo name="Programme de remise en forme" showFirstColumn="0" showLastColumn="0" showRowStripes="1" showColumnStripes="0"/>
  <extLst>
    <ext xmlns:x14="http://schemas.microsoft.com/office/spreadsheetml/2009/9/main" uri="{504A1905-F514-4f6f-8877-14C23A59335A}">
      <x14:table altTextSummary="Entrez la date, l’heure et la taille dans ce tableau"/>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3000000}" name="SuiviTourDeHanches" displayName="SuiviTourDeHanches" ref="B4:D7">
  <autoFilter ref="B4:D7" xr:uid="{00000000-0009-0000-0100-00001A000000}"/>
  <tableColumns count="3">
    <tableColumn id="1" xr3:uid="{00000000-0010-0000-0300-000001000000}" name="Date" totalsRowLabel="Total" dataDxfId="40">
      <calculatedColumnFormula>TODAY()+30+ROW()</calculatedColumnFormula>
    </tableColumn>
    <tableColumn id="3" xr3:uid="{00000000-0010-0000-0300-000003000000}" name="Heure" dataDxfId="39"/>
    <tableColumn id="2" xr3:uid="{00000000-0010-0000-0300-000002000000}" name="Taille" totalsRowFunction="sum" dataDxfId="38" totalsRowDxfId="37"/>
  </tableColumns>
  <tableStyleInfo name="Programme de remise en forme" showFirstColumn="0" showLastColumn="0" showRowStripes="1" showColumnStripes="0"/>
  <extLst>
    <ext xmlns:x14="http://schemas.microsoft.com/office/spreadsheetml/2009/9/main" uri="{504A1905-F514-4f6f-8877-14C23A59335A}">
      <x14:table altTextSummary="Entrez la date, l’heure et la taille dans ce tableau"/>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4000000}" name="SuiviTourDeCuisse" displayName="SuiviTourDeCuisse" ref="B4:D11">
  <autoFilter ref="B4:D11" xr:uid="{00000000-0009-0000-0100-000016000000}"/>
  <tableColumns count="3">
    <tableColumn id="1" xr3:uid="{00000000-0010-0000-0400-000001000000}" name="Date" totalsRowLabel="Total" dataDxfId="35">
      <calculatedColumnFormula>TODAY()+30+ROW()</calculatedColumnFormula>
    </tableColumn>
    <tableColumn id="3" xr3:uid="{00000000-0010-0000-0400-000003000000}" name="Heure" dataDxfId="34"/>
    <tableColumn id="2" xr3:uid="{00000000-0010-0000-0400-000002000000}" name="Taille" totalsRowFunction="sum" dataDxfId="33" totalsRowDxfId="32"/>
  </tableColumns>
  <tableStyleInfo name="Programme de remise en forme" showFirstColumn="0" showLastColumn="0" showRowStripes="1" showColumnStripes="0"/>
  <extLst>
    <ext xmlns:x14="http://schemas.microsoft.com/office/spreadsheetml/2009/9/main" uri="{504A1905-F514-4f6f-8877-14C23A59335A}">
      <x14:table altTextSummary="Entrez la date, l’heure et la taille dans ce tableau"/>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JournalActivité" displayName="JournalActivité" ref="B10:H15" dataDxfId="31">
  <autoFilter ref="B10:H15" xr:uid="{00000000-0009-0000-0100-000007000000}"/>
  <tableColumns count="7">
    <tableColumn id="1" xr3:uid="{00000000-0010-0000-0500-000001000000}" name="DATE" totalsRowLabel="TOTAL" dataDxfId="30" totalsRowDxfId="29"/>
    <tableColumn id="2" xr3:uid="{00000000-0010-0000-0500-000002000000}" name="ACTIVITÉ" dataDxfId="28"/>
    <tableColumn id="9" xr3:uid="{00000000-0010-0000-0500-000009000000}" name="HEURE DE DÉBUT" dataDxfId="27" totalsRowDxfId="26"/>
    <tableColumn id="10" xr3:uid="{00000000-0010-0000-0500-00000A000000}" name="DURÉE" dataDxfId="25" totalsRowDxfId="24"/>
    <tableColumn id="3" xr3:uid="{00000000-0010-0000-0500-000003000000}" name="DISTANCE" totalsRowFunction="sum" dataDxfId="23"/>
    <tableColumn id="5" xr3:uid="{00000000-0010-0000-0500-000005000000}" name="CALORIES" totalsRowFunction="sum" dataDxfId="22" totalsRowDxfId="21"/>
    <tableColumn id="7" xr3:uid="{00000000-0010-0000-0500-000007000000}" name="NOTE" totalsRowFunction="count" dataDxfId="20"/>
  </tableColumns>
  <tableStyleInfo name="Programme de remise en forme" showFirstColumn="0" showLastColumn="0" showRowStripes="1" showColumnStripes="0"/>
  <extLst>
    <ext xmlns:x14="http://schemas.microsoft.com/office/spreadsheetml/2009/9/main" uri="{504A1905-F514-4f6f-8877-14C23A59335A}">
      <x14:table altTextSummary="Entrez la date, l’heure de départ, la durée, la distance, les calories et des notes, puis sélectionnez Activité dans ce tableau_x000d__x000a_Image : silhouette dans différentes positions d’exercice"/>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JournalAlimentation" displayName="JournalAlimentation" ref="B7:L18">
  <autoFilter ref="B7:L18" xr:uid="{00000000-0009-0000-0100-000008000000}"/>
  <tableColumns count="11">
    <tableColumn id="4" xr3:uid="{00000000-0010-0000-0600-000004000000}" name="DATE" totalsRowLabel="Totaux" dataDxfId="18"/>
    <tableColumn id="1" xr3:uid="{00000000-0010-0000-0600-000001000000}" name="REPAS" dataDxfId="17"/>
    <tableColumn id="2" xr3:uid="{00000000-0010-0000-0600-000002000000}" name="ALIMENTS" dataDxfId="16"/>
    <tableColumn id="3" xr3:uid="{00000000-0010-0000-0600-000003000000}" name="CALORIES" totalsRowFunction="sum" dataDxfId="15" totalsRowDxfId="14"/>
    <tableColumn id="5" xr3:uid="{00000000-0010-0000-0600-000005000000}" name="MATIÈRES GRASSES" totalsRowFunction="sum" dataDxfId="13" totalsRowDxfId="12"/>
    <tableColumn id="6" xr3:uid="{00000000-0010-0000-0600-000006000000}" name="CHOLESTÉROL" totalsRowFunction="sum" dataDxfId="11" totalsRowDxfId="10"/>
    <tableColumn id="7" xr3:uid="{00000000-0010-0000-0600-000007000000}" name="SODIUM" totalsRowFunction="sum" dataDxfId="9" totalsRowDxfId="8"/>
    <tableColumn id="8" xr3:uid="{00000000-0010-0000-0600-000008000000}" name="GLUCIDES" totalsRowFunction="sum" dataDxfId="7" totalsRowDxfId="6"/>
    <tableColumn id="9" xr3:uid="{00000000-0010-0000-0600-000009000000}" name="PROTÉINES" totalsRowFunction="sum" dataDxfId="5" totalsRowDxfId="4"/>
    <tableColumn id="12" xr3:uid="{00000000-0010-0000-0600-00000C000000}" name="SUCRE" totalsRowFunction="sum" dataDxfId="3" totalsRowDxfId="2"/>
    <tableColumn id="13" xr3:uid="{00000000-0010-0000-0600-00000D000000}" name="FIBRES" totalsRowFunction="sum" dataDxfId="1" totalsRowDxfId="0"/>
  </tableColumns>
  <tableStyleInfo name="Programme de remise en forme" showFirstColumn="0" showLastColumn="0" showRowStripes="1" showColumnStripes="0"/>
  <extLst>
    <ext xmlns:x14="http://schemas.microsoft.com/office/spreadsheetml/2009/9/main" uri="{504A1905-F514-4f6f-8877-14C23A59335A}">
      <x14:table altTextSummary="Entrez la date, le type de repas et les produits alimentaires dans ce tableau. Personnalisez les en-têtes pour effectuer le suivi des besoins nutritionnels spécifiques."/>
    </ext>
  </extLst>
</table>
</file>

<file path=xl/theme/theme1.xml><?xml version="1.0" encoding="utf-8"?>
<a:theme xmlns:a="http://schemas.openxmlformats.org/drawingml/2006/main" name="Office Theme">
  <a:themeElements>
    <a:clrScheme name="Fitness Plan">
      <a:dk1>
        <a:sysClr val="windowText" lastClr="000000"/>
      </a:dk1>
      <a:lt1>
        <a:sysClr val="window" lastClr="FFFFFF"/>
      </a:lt1>
      <a:dk2>
        <a:srgbClr val="505050"/>
      </a:dk2>
      <a:lt2>
        <a:srgbClr val="F5F5F5"/>
      </a:lt2>
      <a:accent1>
        <a:srgbClr val="6D5CA7"/>
      </a:accent1>
      <a:accent2>
        <a:srgbClr val="FBD22D"/>
      </a:accent2>
      <a:accent3>
        <a:srgbClr val="475BA8"/>
      </a:accent3>
      <a:accent4>
        <a:srgbClr val="737480"/>
      </a:accent4>
      <a:accent5>
        <a:srgbClr val="9C4A5C"/>
      </a:accent5>
      <a:accent6>
        <a:srgbClr val="FF9900"/>
      </a:accent6>
      <a:hlink>
        <a:srgbClr val="475BA8"/>
      </a:hlink>
      <a:folHlink>
        <a:srgbClr val="9C4A5C"/>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B1:S25"/>
  <sheetViews>
    <sheetView showGridLines="0" tabSelected="1" zoomScaleNormal="100" workbookViewId="0"/>
  </sheetViews>
  <sheetFormatPr baseColWidth="10" defaultColWidth="9.140625" defaultRowHeight="18" customHeight="1" x14ac:dyDescent="0.25"/>
  <cols>
    <col min="1" max="1" width="2.7109375" style="6" customWidth="1"/>
    <col min="2" max="2" width="22.140625" style="6" customWidth="1"/>
    <col min="3" max="3" width="20.7109375" style="6" customWidth="1"/>
    <col min="4" max="5" width="16.28515625" style="6" customWidth="1"/>
    <col min="6" max="6" width="9.42578125" style="6" customWidth="1"/>
    <col min="7" max="7" width="9.28515625" style="6" customWidth="1"/>
    <col min="8" max="8" width="2.7109375" style="6" customWidth="1"/>
    <col min="9" max="9" width="11.5703125" style="6" customWidth="1"/>
    <col min="10" max="10" width="9.42578125" style="6" customWidth="1"/>
    <col min="11" max="11" width="9.28515625" style="6" customWidth="1"/>
    <col min="12" max="12" width="2.7109375" style="6" customWidth="1"/>
    <col min="13" max="13" width="11.5703125" style="6" customWidth="1"/>
    <col min="14" max="14" width="9.42578125" style="6" customWidth="1"/>
    <col min="15" max="15" width="9.28515625" style="6" customWidth="1"/>
    <col min="16" max="16" width="2.7109375" style="6" customWidth="1"/>
    <col min="17" max="17" width="11.5703125" style="6" customWidth="1"/>
    <col min="18" max="18" width="9.42578125" style="6" customWidth="1"/>
    <col min="19" max="19" width="9.28515625" style="6" customWidth="1"/>
    <col min="20" max="20" width="2.7109375" style="6" customWidth="1"/>
    <col min="21" max="16384" width="9.140625" style="6"/>
  </cols>
  <sheetData>
    <row r="1" spans="2:19" ht="57.75" customHeight="1" x14ac:dyDescent="0.25">
      <c r="B1" s="48" t="s">
        <v>0</v>
      </c>
      <c r="C1" s="48"/>
      <c r="D1" s="48"/>
      <c r="E1" s="48"/>
      <c r="F1" s="46" t="s">
        <v>21</v>
      </c>
      <c r="G1" s="46"/>
      <c r="H1" s="46"/>
      <c r="I1" s="46"/>
      <c r="J1" s="46"/>
      <c r="K1" s="46"/>
      <c r="L1" s="46"/>
      <c r="M1" s="46"/>
      <c r="N1" s="46"/>
      <c r="O1" s="46"/>
      <c r="P1" s="46"/>
      <c r="Q1" s="46"/>
      <c r="R1" s="46"/>
      <c r="S1" s="46"/>
    </row>
    <row r="2" spans="2:19" ht="21" customHeight="1" x14ac:dyDescent="0.25">
      <c r="B2" s="48"/>
      <c r="C2" s="48"/>
      <c r="D2" s="48"/>
      <c r="E2" s="48"/>
      <c r="F2" s="46"/>
      <c r="G2" s="46"/>
      <c r="H2" s="46"/>
      <c r="I2" s="46"/>
      <c r="J2" s="46"/>
      <c r="K2" s="46"/>
      <c r="L2" s="46"/>
      <c r="M2" s="46"/>
      <c r="N2" s="46"/>
      <c r="O2" s="46"/>
      <c r="P2" s="46"/>
      <c r="Q2" s="46"/>
      <c r="R2" s="46"/>
      <c r="S2" s="46"/>
    </row>
    <row r="3" spans="2:19" ht="30.75" customHeight="1" x14ac:dyDescent="0.25">
      <c r="B3" s="49" t="s">
        <v>1</v>
      </c>
      <c r="C3" s="49"/>
      <c r="D3" s="49"/>
      <c r="E3" s="36" t="str">
        <f>"TAILLE "&amp;IF(UnitéMesure="Britannique","(cm)","(cm)")</f>
        <v>TAILLE (cm)</v>
      </c>
      <c r="F3" s="50"/>
      <c r="G3" s="50"/>
      <c r="H3" s="50"/>
      <c r="I3" s="50"/>
      <c r="J3" s="50"/>
      <c r="K3" s="50"/>
      <c r="L3" s="50"/>
      <c r="M3" s="50"/>
      <c r="N3" s="50"/>
      <c r="O3" s="50"/>
      <c r="P3" s="50"/>
      <c r="Q3" s="50"/>
      <c r="R3" s="50"/>
      <c r="S3" s="50"/>
    </row>
    <row r="4" spans="2:19" ht="22.5" customHeight="1" x14ac:dyDescent="0.25">
      <c r="B4" s="17" t="s">
        <v>2</v>
      </c>
      <c r="C4" s="14" t="s">
        <v>15</v>
      </c>
      <c r="D4" s="11"/>
      <c r="E4" s="46" t="s">
        <v>19</v>
      </c>
      <c r="F4" s="46"/>
      <c r="G4" s="46"/>
      <c r="H4" s="46"/>
      <c r="I4" s="46"/>
      <c r="J4" s="46"/>
      <c r="K4" s="46"/>
      <c r="L4" s="46"/>
      <c r="M4" s="46"/>
      <c r="N4" s="46"/>
      <c r="O4" s="46"/>
      <c r="P4" s="46"/>
      <c r="Q4" s="46"/>
      <c r="R4" s="46"/>
      <c r="S4" s="46"/>
    </row>
    <row r="5" spans="2:19" ht="21.75" customHeight="1" x14ac:dyDescent="0.25">
      <c r="B5" s="17" t="s">
        <v>3</v>
      </c>
      <c r="C5" s="14">
        <v>35</v>
      </c>
      <c r="D5" s="11"/>
      <c r="E5" s="46"/>
      <c r="F5" s="46"/>
      <c r="G5" s="46"/>
      <c r="H5" s="46"/>
      <c r="I5" s="46"/>
      <c r="J5" s="46"/>
      <c r="K5" s="46"/>
      <c r="L5" s="46"/>
      <c r="M5" s="46"/>
      <c r="N5" s="46"/>
      <c r="O5" s="46"/>
      <c r="P5" s="46"/>
      <c r="Q5" s="46"/>
      <c r="R5" s="46"/>
      <c r="S5" s="46"/>
    </row>
    <row r="6" spans="2:19" ht="21.75" customHeight="1" x14ac:dyDescent="0.25">
      <c r="B6" s="17" t="s">
        <v>4</v>
      </c>
      <c r="C6" s="14">
        <v>64</v>
      </c>
      <c r="D6" s="11"/>
      <c r="E6" s="46"/>
      <c r="F6" s="46"/>
      <c r="G6" s="46"/>
      <c r="H6" s="46"/>
      <c r="I6" s="46"/>
      <c r="J6" s="46"/>
      <c r="K6" s="46"/>
      <c r="L6" s="46"/>
      <c r="M6" s="46"/>
      <c r="N6" s="46"/>
      <c r="O6" s="46"/>
      <c r="P6" s="46"/>
      <c r="Q6" s="46"/>
      <c r="R6" s="46"/>
      <c r="S6" s="46"/>
    </row>
    <row r="7" spans="2:19" ht="21.75" customHeight="1" x14ac:dyDescent="0.25">
      <c r="B7" s="17" t="s">
        <v>5</v>
      </c>
      <c r="C7" s="15" t="s">
        <v>70</v>
      </c>
      <c r="D7" s="11"/>
      <c r="E7" s="46"/>
      <c r="F7" s="46"/>
      <c r="G7" s="46"/>
      <c r="H7" s="46"/>
      <c r="I7" s="46"/>
      <c r="J7" s="46"/>
      <c r="K7" s="46"/>
      <c r="L7" s="46"/>
      <c r="M7" s="46"/>
      <c r="N7" s="46"/>
      <c r="O7" s="46"/>
      <c r="P7" s="46"/>
      <c r="Q7" s="46"/>
      <c r="R7" s="46"/>
      <c r="S7" s="46"/>
    </row>
    <row r="8" spans="2:19" ht="21.75" customHeight="1" x14ac:dyDescent="0.25">
      <c r="B8" s="17" t="s">
        <v>6</v>
      </c>
      <c r="C8" s="16">
        <f>IF(TousComplets,IMC,"")</f>
        <v>26.602783203125</v>
      </c>
      <c r="D8" s="11"/>
      <c r="E8" s="46"/>
      <c r="F8" s="46"/>
      <c r="G8" s="46"/>
      <c r="H8" s="46"/>
      <c r="I8" s="46"/>
      <c r="J8" s="46"/>
      <c r="K8" s="46"/>
      <c r="L8" s="46"/>
      <c r="M8" s="46"/>
      <c r="N8" s="46"/>
      <c r="O8" s="46"/>
      <c r="P8" s="46"/>
      <c r="Q8" s="46"/>
      <c r="R8" s="46"/>
      <c r="S8" s="46"/>
    </row>
    <row r="9" spans="2:19" ht="25.5" customHeight="1" x14ac:dyDescent="0.25">
      <c r="B9" s="50" t="str">
        <f>IF(TousComplets,"","Entrez la taille et le poids actuel pour calculer l’IMC")</f>
        <v/>
      </c>
      <c r="C9" s="50"/>
      <c r="D9" s="50"/>
      <c r="E9" s="46"/>
      <c r="F9" s="46"/>
      <c r="G9" s="46"/>
      <c r="H9" s="46"/>
      <c r="I9" s="46"/>
      <c r="J9" s="46"/>
      <c r="K9" s="46"/>
      <c r="L9" s="46"/>
      <c r="M9" s="46"/>
      <c r="N9" s="46"/>
      <c r="O9" s="46"/>
      <c r="P9" s="46"/>
      <c r="Q9" s="46"/>
      <c r="R9" s="46"/>
      <c r="S9" s="46"/>
    </row>
    <row r="10" spans="2:19" ht="30.75" customHeight="1" x14ac:dyDescent="0.25">
      <c r="B10" s="49" t="s">
        <v>7</v>
      </c>
      <c r="C10" s="49"/>
      <c r="D10" s="49"/>
      <c r="E10" s="36" t="str">
        <f>"POIDS " &amp;IF(UnitéMesure="Britannique","(kg)","(kg)")</f>
        <v>POIDS (kg)</v>
      </c>
      <c r="F10" s="50"/>
      <c r="G10" s="50"/>
      <c r="H10" s="50"/>
      <c r="I10" s="50"/>
      <c r="J10" s="50"/>
      <c r="K10" s="50"/>
      <c r="L10" s="50"/>
      <c r="M10" s="50"/>
      <c r="N10" s="50"/>
      <c r="O10" s="50"/>
      <c r="P10" s="50"/>
      <c r="Q10" s="50"/>
      <c r="R10" s="50"/>
      <c r="S10" s="50"/>
    </row>
    <row r="11" spans="2:19" ht="21.75" customHeight="1" x14ac:dyDescent="0.25">
      <c r="B11" s="18" t="s">
        <v>8</v>
      </c>
      <c r="C11" s="9" t="s">
        <v>16</v>
      </c>
      <c r="D11" s="9" t="s">
        <v>18</v>
      </c>
      <c r="E11" s="46" t="s">
        <v>20</v>
      </c>
      <c r="F11" s="46"/>
      <c r="G11" s="46"/>
      <c r="H11" s="46"/>
      <c r="I11" s="46"/>
      <c r="J11" s="46"/>
      <c r="K11" s="46"/>
      <c r="L11" s="46"/>
      <c r="M11" s="46"/>
      <c r="N11" s="46"/>
      <c r="O11" s="46"/>
      <c r="P11" s="46"/>
      <c r="Q11" s="46"/>
      <c r="R11" s="46"/>
      <c r="S11" s="46"/>
    </row>
    <row r="12" spans="2:19" ht="21.75" customHeight="1" x14ac:dyDescent="0.25">
      <c r="B12" s="17" t="s">
        <v>9</v>
      </c>
      <c r="C12" s="1">
        <v>155</v>
      </c>
      <c r="D12" s="1">
        <v>140</v>
      </c>
      <c r="E12" s="46"/>
      <c r="F12" s="46"/>
      <c r="G12" s="46"/>
      <c r="H12" s="46"/>
      <c r="I12" s="46"/>
      <c r="J12" s="46"/>
      <c r="K12" s="46"/>
      <c r="L12" s="46"/>
      <c r="M12" s="46"/>
      <c r="N12" s="46"/>
      <c r="O12" s="46"/>
      <c r="P12" s="46"/>
      <c r="Q12" s="46"/>
      <c r="R12" s="46"/>
      <c r="S12" s="46"/>
    </row>
    <row r="13" spans="2:19" ht="21.75" customHeight="1" x14ac:dyDescent="0.25">
      <c r="B13" s="17" t="s">
        <v>10</v>
      </c>
      <c r="C13" s="1">
        <v>36</v>
      </c>
      <c r="D13" s="1">
        <v>28</v>
      </c>
      <c r="E13" s="46"/>
      <c r="F13" s="46"/>
      <c r="G13" s="46"/>
      <c r="H13" s="46"/>
      <c r="I13" s="46"/>
      <c r="J13" s="46"/>
      <c r="K13" s="46"/>
      <c r="L13" s="46"/>
      <c r="M13" s="46"/>
      <c r="N13" s="46"/>
      <c r="O13" s="46"/>
      <c r="P13" s="46"/>
      <c r="Q13" s="46"/>
      <c r="R13" s="46"/>
      <c r="S13" s="46"/>
    </row>
    <row r="14" spans="2:19" ht="21.75" customHeight="1" x14ac:dyDescent="0.25">
      <c r="B14" s="17" t="s">
        <v>11</v>
      </c>
      <c r="C14" s="1">
        <v>13.5</v>
      </c>
      <c r="D14" s="1">
        <v>14</v>
      </c>
      <c r="E14" s="46"/>
      <c r="F14" s="46"/>
      <c r="G14" s="46"/>
      <c r="H14" s="46"/>
      <c r="I14" s="46"/>
      <c r="J14" s="46"/>
      <c r="K14" s="46"/>
      <c r="L14" s="46"/>
      <c r="M14" s="46"/>
      <c r="N14" s="46"/>
      <c r="O14" s="46"/>
      <c r="P14" s="46"/>
      <c r="Q14" s="46"/>
      <c r="R14" s="46"/>
      <c r="S14" s="46"/>
    </row>
    <row r="15" spans="2:19" ht="21.75" customHeight="1" x14ac:dyDescent="0.25">
      <c r="B15" s="17" t="s">
        <v>12</v>
      </c>
      <c r="C15" s="1">
        <v>45</v>
      </c>
      <c r="D15" s="1">
        <v>38</v>
      </c>
      <c r="E15" s="46"/>
      <c r="F15" s="46"/>
      <c r="G15" s="46"/>
      <c r="H15" s="46"/>
      <c r="I15" s="46"/>
      <c r="J15" s="46"/>
      <c r="K15" s="46"/>
      <c r="L15" s="46"/>
      <c r="M15" s="46"/>
      <c r="N15" s="46"/>
      <c r="O15" s="46"/>
      <c r="P15" s="46"/>
      <c r="Q15" s="46"/>
      <c r="R15" s="46"/>
      <c r="S15" s="46"/>
    </row>
    <row r="16" spans="2:19" ht="21.75" customHeight="1" x14ac:dyDescent="0.25">
      <c r="B16" s="17" t="s">
        <v>13</v>
      </c>
      <c r="C16" s="1">
        <v>22</v>
      </c>
      <c r="D16" s="1">
        <v>17</v>
      </c>
      <c r="E16" s="46"/>
      <c r="F16" s="46"/>
      <c r="G16" s="46"/>
      <c r="H16" s="46"/>
      <c r="I16" s="46"/>
      <c r="J16" s="46"/>
      <c r="K16" s="46"/>
      <c r="L16" s="46"/>
      <c r="M16" s="46"/>
      <c r="N16" s="46"/>
      <c r="O16" s="46"/>
      <c r="P16" s="46"/>
      <c r="Q16" s="46"/>
      <c r="R16" s="46"/>
      <c r="S16" s="46"/>
    </row>
    <row r="17" spans="2:19" ht="21.2" customHeight="1" x14ac:dyDescent="0.25">
      <c r="B17" s="50"/>
      <c r="C17" s="50"/>
      <c r="D17" s="50"/>
      <c r="E17" s="46"/>
      <c r="F17" s="46"/>
      <c r="G17" s="46"/>
      <c r="H17" s="46"/>
      <c r="I17" s="46"/>
      <c r="J17" s="46"/>
      <c r="K17" s="46"/>
      <c r="L17" s="46"/>
      <c r="M17" s="46"/>
      <c r="N17" s="46"/>
      <c r="O17" s="46"/>
      <c r="P17" s="46"/>
      <c r="Q17" s="46"/>
      <c r="R17" s="46"/>
      <c r="S17" s="46"/>
    </row>
    <row r="18" spans="2:19" ht="18" customHeight="1" x14ac:dyDescent="0.3">
      <c r="B18" s="47" t="str">
        <f>UPPER(CONCATENATE("Suivi du tour ",ÉtiquettePoids))</f>
        <v>SUIVI DU TOUR POIDS</v>
      </c>
      <c r="C18" s="47"/>
      <c r="D18" s="47"/>
    </row>
    <row r="19" spans="2:19" ht="18" customHeight="1" x14ac:dyDescent="0.25">
      <c r="B19" s="6" t="s">
        <v>14</v>
      </c>
      <c r="C19" s="6" t="s">
        <v>17</v>
      </c>
      <c r="D19" s="6" t="s">
        <v>9</v>
      </c>
    </row>
    <row r="20" spans="2:19" ht="18" customHeight="1" x14ac:dyDescent="0.25">
      <c r="B20" s="7">
        <f t="shared" ref="B20:B25" ca="1" si="0">TODAY()+30+ROW()</f>
        <v>43658</v>
      </c>
      <c r="C20" s="41">
        <v>0.33333333333333331</v>
      </c>
      <c r="D20" s="8">
        <v>155</v>
      </c>
    </row>
    <row r="21" spans="2:19" ht="18" customHeight="1" x14ac:dyDescent="0.25">
      <c r="B21" s="7">
        <f t="shared" ca="1" si="0"/>
        <v>43659</v>
      </c>
      <c r="C21" s="41">
        <v>0.58333333333333337</v>
      </c>
      <c r="D21" s="8">
        <v>154.5</v>
      </c>
    </row>
    <row r="22" spans="2:19" ht="18" customHeight="1" x14ac:dyDescent="0.25">
      <c r="B22" s="7">
        <f t="shared" ca="1" si="0"/>
        <v>43660</v>
      </c>
      <c r="C22" s="41">
        <v>0.34375</v>
      </c>
      <c r="D22" s="8">
        <v>154.19999999999999</v>
      </c>
    </row>
    <row r="23" spans="2:19" ht="18" customHeight="1" x14ac:dyDescent="0.25">
      <c r="B23" s="7">
        <f t="shared" ca="1" si="0"/>
        <v>43661</v>
      </c>
      <c r="C23" s="41">
        <v>0.58333333333333337</v>
      </c>
      <c r="D23" s="8">
        <v>153.80000000000001</v>
      </c>
    </row>
    <row r="24" spans="2:19" ht="18" customHeight="1" x14ac:dyDescent="0.25">
      <c r="B24" s="7">
        <f t="shared" ca="1" si="0"/>
        <v>43662</v>
      </c>
      <c r="C24" s="41">
        <v>0.33333333333333331</v>
      </c>
      <c r="D24" s="8">
        <v>154.5</v>
      </c>
    </row>
    <row r="25" spans="2:19" ht="18" customHeight="1" x14ac:dyDescent="0.25">
      <c r="B25" s="7">
        <f t="shared" ca="1" si="0"/>
        <v>43663</v>
      </c>
      <c r="C25" s="41">
        <v>0.35416666666666669</v>
      </c>
      <c r="D25" s="8">
        <v>154</v>
      </c>
    </row>
  </sheetData>
  <mergeCells count="11">
    <mergeCell ref="E11:S17"/>
    <mergeCell ref="B18:D18"/>
    <mergeCell ref="B1:E2"/>
    <mergeCell ref="B3:D3"/>
    <mergeCell ref="B10:D10"/>
    <mergeCell ref="E4:S9"/>
    <mergeCell ref="B17:D17"/>
    <mergeCell ref="F10:S10"/>
    <mergeCell ref="F1:S2"/>
    <mergeCell ref="F3:S3"/>
    <mergeCell ref="B9:D9"/>
  </mergeCells>
  <conditionalFormatting sqref="B20:D25">
    <cfRule type="expression" dxfId="57" priority="6">
      <formula>$D20=ObjectifPoids</formula>
    </cfRule>
  </conditionalFormatting>
  <conditionalFormatting sqref="C8">
    <cfRule type="expression" dxfId="56" priority="1">
      <formula>OR($C$8&lt;18.5,$C$8&gt;25)</formula>
    </cfRule>
  </conditionalFormatting>
  <dataValidations xWindow="51" yWindow="325" count="24">
    <dataValidation type="custom" errorStyle="warning" allowBlank="1" showInputMessage="1" sqref="B12" xr:uid="{00000000-0002-0000-0000-000000000000}">
      <formula1>"Poids"</formula1>
    </dataValidation>
    <dataValidation type="list" errorStyle="warning" allowBlank="1" showInputMessage="1" showErrorMessage="1" error="Sélectionnez un type d’unité dans la liste. Sélectionnez ANNULER, appuyez sur ALT+FLÈCHE BAS pour accéder aux options, puis sur FLÈCHE BAS et ENTRÉE pour opérer une sélection." prompt="Sélectionnez un type d’unité dans cette cellule. Appuyez sur ALT+FLÈCHE BAS pour accéder aux options, puis sur FLÈCHE BAS et ENTRÉE pour opérer une sélection." sqref="C7" xr:uid="{00000000-0002-0000-0000-000001000000}">
      <formula1>"Britannique,Métrique"</formula1>
    </dataValidation>
    <dataValidation type="list" errorStyle="warning" allowBlank="1" showInputMessage="1" showErrorMessage="1" error="Sélectionnez le sexe dans la liste. Sélectionnez ANNULER, appuyez sur ALT+FLÈCHE BAS pour accéder aux options, puis sur FLÈCHE BAS et ENTRÉE pour opérer une sélection." prompt="Sélectionnez le sexe dans cette cellule. Appuyez sur ALT+FLÈCHE BAS pour accéder aux options, puis sur FLÈCHE BAS et ENTRÉE pour opérer une sélection." sqref="C4" xr:uid="{00000000-0002-0000-0000-000002000000}">
      <formula1>"Homme,Femme"</formula1>
    </dataValidation>
    <dataValidation allowBlank="1" showInputMessage="1" showErrorMessage="1" prompt="Créez un programme de remise en forme dans ce classeur. Entrez les détails dans le tableau Suivi du poids à partir de la cellule B19 dans cette feuille de calcul Suivi du poids. Des graphiques figurent dans les cellules E4 et E11." sqref="A1" xr:uid="{00000000-0002-0000-0000-000003000000}"/>
    <dataValidation allowBlank="1" showInputMessage="1" showErrorMessage="1" prompt="Le titre de cette feuille de calcul figure dans cette cellule et une image dans la cellule de droite. Entrez vos informations personnelles dans les cellules C4 à C8 et les données de départ dans les cellules C12 à D16." sqref="B1:E2" xr:uid="{00000000-0002-0000-0000-000004000000}"/>
    <dataValidation allowBlank="1" showInputMessage="1" showErrorMessage="1" prompt="Entrez vos informations personnelles dans les cellules ci-dessous. La corpulence est calculée automatiquement dans la cellule à droite." sqref="B3:D3" xr:uid="{00000000-0002-0000-0000-000005000000}"/>
    <dataValidation allowBlank="1" showInputMessage="1" showErrorMessage="1" prompt="Sélectionnez le sexe dans la cellule de droite." sqref="B4" xr:uid="{00000000-0002-0000-0000-000006000000}"/>
    <dataValidation allowBlank="1" showInputMessage="1" showErrorMessage="1" prompt="Entrez l’âge dans la cellule de droite." sqref="B5" xr:uid="{00000000-0002-0000-0000-000007000000}"/>
    <dataValidation allowBlank="1" showInputMessage="1" showErrorMessage="1" prompt="Entrez l’âge dans cette cellule." sqref="C5" xr:uid="{00000000-0002-0000-0000-000008000000}"/>
    <dataValidation allowBlank="1" showInputMessage="1" showErrorMessage="1" prompt="Entrez la taille dans la cellule de droite." sqref="B6" xr:uid="{00000000-0002-0000-0000-000009000000}"/>
    <dataValidation allowBlank="1" showInputMessage="1" showErrorMessage="1" prompt="Entrez la taille dans cette cellule." sqref="C6" xr:uid="{00000000-0002-0000-0000-00000A000000}"/>
    <dataValidation allowBlank="1" showInputMessage="1" showErrorMessage="1" prompt="Sélectionnez un type d’unité dans la cellule de droite." sqref="B7" xr:uid="{00000000-0002-0000-0000-00000B000000}"/>
    <dataValidation allowBlank="1" showInputMessage="1" showErrorMessage="1" prompt="L’indice de masse corporelle est calculé automatiquement dans la cellule de droite." sqref="B8" xr:uid="{00000000-0002-0000-0000-00000C000000}"/>
    <dataValidation allowBlank="1" showInputMessage="1" showErrorMessage="1" prompt="L’indice de masse corporelle est calculé automatiquement dans cette cellule." sqref="C8" xr:uid="{00000000-0002-0000-0000-00000D000000}"/>
    <dataValidation allowBlank="1" showInputMessage="1" showErrorMessage="1" prompt="Entrez les données de départ dans les cellules ci-dessous." sqref="B10:D10" xr:uid="{00000000-0002-0000-0000-00000E000000}"/>
    <dataValidation allowBlank="1" showInputMessage="1" showErrorMessage="1" prompt="Personnalisez le type à l’exception du poids dans cette colonne sous ce titre. Le poids étant utilisé pour déterminer d’autres données de ce programme de remise en forme, telles que l’indice de masse corporelle, il ne doit pas être modifié." sqref="B11" xr:uid="{00000000-0002-0000-0000-00000F000000}"/>
    <dataValidation allowBlank="1" showInputMessage="1" showErrorMessage="1" prompt="Entrez les données actuelles dans cette colonne sous ce titre pour le type entré." sqref="C11" xr:uid="{00000000-0002-0000-0000-000010000000}"/>
    <dataValidation allowBlank="1" showInputMessage="1" showErrorMessage="1" prompt="Entrez les données visées dans cette colonne sous ce titre pour le type entré." sqref="D11" xr:uid="{00000000-0002-0000-0000-000011000000}"/>
    <dataValidation allowBlank="1" showInputMessage="1" showErrorMessage="1" prompt="Entrez les détails dans le tableau ci-dessous." sqref="B18:D18" xr:uid="{00000000-0002-0000-0000-000012000000}"/>
    <dataValidation allowBlank="1" showInputMessage="1" showErrorMessage="1" prompt="Entrez la date dans cette colonne sous ce titre. Utilisez les filtres de titre pour trouver des entrées spécifiques." sqref="B19" xr:uid="{00000000-0002-0000-0000-000013000000}"/>
    <dataValidation allowBlank="1" showInputMessage="1" showErrorMessage="1" prompt="Entrez l’heure dans cette colonne sous ce titre." sqref="C19" xr:uid="{00000000-0002-0000-0000-000014000000}"/>
    <dataValidation allowBlank="1" showInputMessage="1" showErrorMessage="1" prompt="Entrez le poids dans cette colonne sous ce titre." sqref="D19" xr:uid="{00000000-0002-0000-0000-000015000000}"/>
    <dataValidation allowBlank="1" showInputMessage="1" showErrorMessage="1" prompt="L’unité de poids est mise à jour automatiquement dans cette cellule. Un graphique en aires illustrant la courbe de poids figure dans la cellule ci-dessous." sqref="E10" xr:uid="{00000000-0002-0000-0000-000016000000}"/>
    <dataValidation allowBlank="1" showInputMessage="1" showErrorMessage="1" prompt="L’unité de la corpulence est mise à jour automatiquement dans cette cellule. Un graphique en courbes illustrant la courbe de toutes les données de départ (hanches, taille, cuisse et bras) figure dans la cellule ci-dessous." sqref="E3" xr:uid="{00000000-0002-0000-0000-000017000000}"/>
  </dataValidations>
  <printOptions horizontalCentered="1"/>
  <pageMargins left="0.25" right="0.25" top="0.75" bottom="0.75" header="0.3" footer="0.3"/>
  <pageSetup paperSize="9" scale="50" fitToHeight="0" orientation="portrait"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B1:T8"/>
  <sheetViews>
    <sheetView showGridLines="0" zoomScaleNormal="100" workbookViewId="0"/>
  </sheetViews>
  <sheetFormatPr baseColWidth="10" defaultColWidth="9.140625" defaultRowHeight="18" customHeight="1" x14ac:dyDescent="0.25"/>
  <cols>
    <col min="1" max="1" width="2.7109375" style="6" customWidth="1"/>
    <col min="2" max="2" width="22.140625" style="6" customWidth="1"/>
    <col min="3" max="3" width="20.7109375" style="6" customWidth="1"/>
    <col min="4" max="4" width="16.28515625" style="6" customWidth="1"/>
    <col min="5" max="5" width="2.7109375" style="6" customWidth="1"/>
    <col min="6" max="6" width="13.42578125" style="6" customWidth="1"/>
    <col min="7" max="7" width="9.42578125" style="6" customWidth="1"/>
    <col min="8" max="8" width="9.28515625" style="6" customWidth="1"/>
    <col min="9" max="9" width="2.7109375" style="6" customWidth="1"/>
    <col min="10" max="10" width="11.5703125" style="6" customWidth="1"/>
    <col min="11" max="11" width="9.42578125" style="6" customWidth="1"/>
    <col min="12" max="12" width="9.28515625" style="6" customWidth="1"/>
    <col min="13" max="13" width="2.7109375" style="6" customWidth="1"/>
    <col min="14" max="14" width="11.5703125" style="6" customWidth="1"/>
    <col min="15" max="15" width="9.42578125" style="6" customWidth="1"/>
    <col min="16" max="16" width="9.28515625" style="6" customWidth="1"/>
    <col min="17" max="17" width="2.7109375" style="6" customWidth="1"/>
    <col min="18" max="18" width="11.5703125" style="6" customWidth="1"/>
    <col min="19" max="19" width="9.42578125" style="6" customWidth="1"/>
    <col min="20" max="20" width="9.28515625" style="6" customWidth="1"/>
    <col min="21" max="21" width="2.7109375" style="6" customWidth="1"/>
    <col min="22" max="16384" width="9.140625" style="6"/>
  </cols>
  <sheetData>
    <row r="1" spans="2:20" ht="57.75" customHeight="1" x14ac:dyDescent="0.25">
      <c r="B1" s="48" t="s">
        <v>0</v>
      </c>
      <c r="C1" s="48"/>
      <c r="D1" s="48"/>
      <c r="E1" s="48"/>
      <c r="F1" s="48"/>
      <c r="G1" s="46" t="s">
        <v>21</v>
      </c>
      <c r="H1" s="46"/>
      <c r="I1" s="46"/>
      <c r="J1" s="46"/>
      <c r="K1" s="46"/>
      <c r="L1" s="46"/>
      <c r="M1" s="46"/>
      <c r="N1" s="46"/>
      <c r="O1" s="46"/>
      <c r="P1" s="46"/>
      <c r="Q1" s="46"/>
      <c r="R1" s="46"/>
      <c r="S1" s="46"/>
      <c r="T1" s="46"/>
    </row>
    <row r="2" spans="2:20" ht="21" customHeight="1" x14ac:dyDescent="0.25">
      <c r="B2" s="48"/>
      <c r="C2" s="48"/>
      <c r="D2" s="48"/>
      <c r="E2" s="48"/>
      <c r="F2" s="48"/>
      <c r="G2" s="46"/>
      <c r="H2" s="46"/>
      <c r="I2" s="46"/>
      <c r="J2" s="46"/>
      <c r="K2" s="46"/>
      <c r="L2" s="46"/>
      <c r="M2" s="46"/>
      <c r="N2" s="46"/>
      <c r="O2" s="46"/>
      <c r="P2" s="46"/>
      <c r="Q2" s="46"/>
      <c r="R2" s="46"/>
      <c r="S2" s="46"/>
      <c r="T2" s="46"/>
    </row>
    <row r="3" spans="2:20" ht="18" customHeight="1" x14ac:dyDescent="0.3">
      <c r="B3" s="47" t="str">
        <f>UPPER(CONCATENATE("Suivi du tour ",'Suivi du tour poids'!ÉtiquetteObjectif1))</f>
        <v>SUIVI DU TOUR TAILLE</v>
      </c>
      <c r="C3" s="47"/>
      <c r="D3" s="47"/>
    </row>
    <row r="4" spans="2:20" ht="18" customHeight="1" x14ac:dyDescent="0.25">
      <c r="B4" s="6" t="s">
        <v>14</v>
      </c>
      <c r="C4" s="6" t="s">
        <v>17</v>
      </c>
      <c r="D4" s="6" t="s">
        <v>10</v>
      </c>
    </row>
    <row r="5" spans="2:20" ht="18" customHeight="1" x14ac:dyDescent="0.25">
      <c r="B5" s="7">
        <f ca="1">TODAY()+30+ROW()</f>
        <v>43643</v>
      </c>
      <c r="C5" s="41">
        <v>0.33333333333333331</v>
      </c>
      <c r="D5" s="8">
        <v>36</v>
      </c>
    </row>
    <row r="6" spans="2:20" ht="18" customHeight="1" x14ac:dyDescent="0.25">
      <c r="B6" s="7">
        <f ca="1">TODAY()+30+ROW()</f>
        <v>43644</v>
      </c>
      <c r="C6" s="41">
        <v>0.58333333333333337</v>
      </c>
      <c r="D6" s="8">
        <v>36.700000000000003</v>
      </c>
    </row>
    <row r="7" spans="2:20" ht="18" customHeight="1" x14ac:dyDescent="0.25">
      <c r="B7" s="7">
        <f ca="1">TODAY()+30+ROW()</f>
        <v>43645</v>
      </c>
      <c r="C7" s="41">
        <v>0.34375</v>
      </c>
      <c r="D7" s="8">
        <v>38</v>
      </c>
    </row>
    <row r="8" spans="2:20" ht="18" customHeight="1" x14ac:dyDescent="0.25">
      <c r="B8" s="7">
        <f ca="1">TODAY()+30+ROW()</f>
        <v>43646</v>
      </c>
      <c r="C8" s="41">
        <v>0.41666666666666669</v>
      </c>
      <c r="D8" s="8">
        <v>35</v>
      </c>
    </row>
  </sheetData>
  <mergeCells count="3">
    <mergeCell ref="B1:F2"/>
    <mergeCell ref="B3:D3"/>
    <mergeCell ref="G1:T2"/>
  </mergeCells>
  <conditionalFormatting sqref="B5:D8">
    <cfRule type="expression" dxfId="51" priority="5">
      <formula>$D5=Objectif1</formula>
    </cfRule>
  </conditionalFormatting>
  <dataValidations count="6">
    <dataValidation allowBlank="1" showInputMessage="1" showErrorMessage="1" prompt="Créez un suivi du tour de taille dans cette feuille de calcul. Entrez les détails dans le tableau Suivi du tour de taille." sqref="A1" xr:uid="{00000000-0002-0000-0100-000000000000}"/>
    <dataValidation allowBlank="1" showInputMessage="1" showErrorMessage="1" prompt="Le titre de cette feuille de calcul figure dans cette cellule et une image dans la cellule à droite." sqref="B1:F2" xr:uid="{00000000-0002-0000-0100-000001000000}"/>
    <dataValidation allowBlank="1" showInputMessage="1" showErrorMessage="1" prompt="Entrez les détails dans le tableau ci-dessous." sqref="B3:D3" xr:uid="{00000000-0002-0000-0100-000002000000}"/>
    <dataValidation allowBlank="1" showInputMessage="1" showErrorMessage="1" prompt="Entrez la date dans cette colonne sous ce titre. Utilisez les filtres de titre pour trouver des entrées spécifiques." sqref="B4" xr:uid="{00000000-0002-0000-0100-000003000000}"/>
    <dataValidation allowBlank="1" showInputMessage="1" showErrorMessage="1" prompt="Entrez l’heure dans cette colonne sous ce titre." sqref="C4" xr:uid="{00000000-0002-0000-0100-000004000000}"/>
    <dataValidation allowBlank="1" showInputMessage="1" showErrorMessage="1" prompt="Entrez la taille dans cette colonne sous ce titre." sqref="D4" xr:uid="{00000000-0002-0000-0100-000005000000}"/>
  </dataValidations>
  <printOptions horizontalCentered="1"/>
  <pageMargins left="0.25" right="0.25" top="0.75" bottom="0.75" header="0.3" footer="0.3"/>
  <pageSetup paperSize="9" scale="50" fitToHeight="0" orientation="portrait" r:id="rId1"/>
  <headerFooter differentFirst="1">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B1:T9"/>
  <sheetViews>
    <sheetView showGridLines="0" zoomScaleNormal="100" workbookViewId="0"/>
  </sheetViews>
  <sheetFormatPr baseColWidth="10" defaultColWidth="9.140625" defaultRowHeight="18" customHeight="1" x14ac:dyDescent="0.25"/>
  <cols>
    <col min="1" max="1" width="2.7109375" style="6" customWidth="1"/>
    <col min="2" max="2" width="22.140625" style="6" customWidth="1"/>
    <col min="3" max="3" width="20.7109375" style="6" customWidth="1"/>
    <col min="4" max="4" width="16.28515625" style="6" customWidth="1"/>
    <col min="5" max="5" width="2.7109375" style="6" customWidth="1"/>
    <col min="6" max="6" width="13.42578125" style="6" customWidth="1"/>
    <col min="7" max="7" width="9.42578125" style="6" customWidth="1"/>
    <col min="8" max="8" width="9.28515625" style="6" customWidth="1"/>
    <col min="9" max="9" width="2.7109375" style="6" customWidth="1"/>
    <col min="10" max="10" width="11.5703125" style="6" customWidth="1"/>
    <col min="11" max="11" width="9.42578125" style="6" customWidth="1"/>
    <col min="12" max="12" width="9.28515625" style="6" customWidth="1"/>
    <col min="13" max="13" width="2.7109375" style="6" customWidth="1"/>
    <col min="14" max="14" width="11.5703125" style="6" customWidth="1"/>
    <col min="15" max="15" width="9.42578125" style="6" customWidth="1"/>
    <col min="16" max="16" width="9.28515625" style="6" customWidth="1"/>
    <col min="17" max="17" width="2.7109375" style="6" customWidth="1"/>
    <col min="18" max="18" width="11.5703125" style="6" customWidth="1"/>
    <col min="19" max="19" width="9.42578125" style="6" customWidth="1"/>
    <col min="20" max="20" width="9.28515625" style="6" customWidth="1"/>
    <col min="21" max="21" width="2.7109375" style="6" customWidth="1"/>
    <col min="22" max="16384" width="9.140625" style="6"/>
  </cols>
  <sheetData>
    <row r="1" spans="2:20" ht="57.75" customHeight="1" x14ac:dyDescent="0.25">
      <c r="B1" s="48" t="s">
        <v>0</v>
      </c>
      <c r="C1" s="48"/>
      <c r="D1" s="48"/>
      <c r="E1" s="48"/>
      <c r="F1" s="48"/>
      <c r="G1" s="46" t="s">
        <v>21</v>
      </c>
      <c r="H1" s="46"/>
      <c r="I1" s="46"/>
      <c r="J1" s="46"/>
      <c r="K1" s="46"/>
      <c r="L1" s="46"/>
      <c r="M1" s="46"/>
      <c r="N1" s="46"/>
      <c r="O1" s="46"/>
      <c r="P1" s="46"/>
      <c r="Q1" s="46"/>
      <c r="R1" s="46"/>
      <c r="S1" s="46"/>
      <c r="T1" s="46"/>
    </row>
    <row r="2" spans="2:20" ht="21" customHeight="1" x14ac:dyDescent="0.25">
      <c r="B2" s="48"/>
      <c r="C2" s="48"/>
      <c r="D2" s="48"/>
      <c r="E2" s="48"/>
      <c r="F2" s="48"/>
      <c r="G2" s="46"/>
      <c r="H2" s="46"/>
      <c r="I2" s="46"/>
      <c r="J2" s="46"/>
      <c r="K2" s="46"/>
      <c r="L2" s="46"/>
      <c r="M2" s="46"/>
      <c r="N2" s="46"/>
      <c r="O2" s="46"/>
      <c r="P2" s="46"/>
      <c r="Q2" s="46"/>
      <c r="R2" s="46"/>
      <c r="S2" s="46"/>
      <c r="T2" s="46"/>
    </row>
    <row r="3" spans="2:20" ht="18" customHeight="1" x14ac:dyDescent="0.3">
      <c r="B3" s="47" t="str">
        <f>UPPER(CONCATENATE("Suivi du tour ",'Suivi du tour poids'!ÉtiquetteObjectif2))</f>
        <v>SUIVI DU TOUR BICEPS</v>
      </c>
      <c r="C3" s="47"/>
      <c r="D3" s="47"/>
    </row>
    <row r="4" spans="2:20" ht="18" customHeight="1" x14ac:dyDescent="0.25">
      <c r="B4" s="6" t="s">
        <v>14</v>
      </c>
      <c r="C4" s="6" t="s">
        <v>17</v>
      </c>
      <c r="D4" s="6" t="s">
        <v>10</v>
      </c>
    </row>
    <row r="5" spans="2:20" ht="18" customHeight="1" x14ac:dyDescent="0.25">
      <c r="B5" s="7">
        <f ca="1">TODAY()+30+ROW()</f>
        <v>43643</v>
      </c>
      <c r="C5" s="41">
        <v>0.33333333333333331</v>
      </c>
      <c r="D5" s="8">
        <v>13.5</v>
      </c>
    </row>
    <row r="6" spans="2:20" ht="18" customHeight="1" x14ac:dyDescent="0.25">
      <c r="B6" s="7">
        <f ca="1">TODAY()+30+ROW()</f>
        <v>43644</v>
      </c>
      <c r="C6" s="41">
        <v>0.58333333333333337</v>
      </c>
      <c r="D6" s="8">
        <v>13.5</v>
      </c>
    </row>
    <row r="7" spans="2:20" ht="18" customHeight="1" x14ac:dyDescent="0.25">
      <c r="B7" s="7">
        <f ca="1">TODAY()+30+ROW()</f>
        <v>43645</v>
      </c>
      <c r="C7" s="41">
        <v>0.34375</v>
      </c>
      <c r="D7" s="8">
        <v>13.6</v>
      </c>
    </row>
    <row r="8" spans="2:20" ht="18" customHeight="1" x14ac:dyDescent="0.25">
      <c r="B8" s="7">
        <f ca="1">TODAY()+30+ROW()</f>
        <v>43646</v>
      </c>
      <c r="C8" s="41">
        <v>0.58333333333333337</v>
      </c>
      <c r="D8" s="8">
        <v>13.8</v>
      </c>
    </row>
    <row r="9" spans="2:20" ht="18" customHeight="1" x14ac:dyDescent="0.25">
      <c r="B9" s="32">
        <f ca="1">TODAY()+30+ROW()</f>
        <v>43647</v>
      </c>
      <c r="C9" s="42">
        <v>0.33333333333333331</v>
      </c>
      <c r="D9" s="33">
        <v>14</v>
      </c>
    </row>
  </sheetData>
  <mergeCells count="3">
    <mergeCell ref="B1:F2"/>
    <mergeCell ref="B3:D3"/>
    <mergeCell ref="G1:T2"/>
  </mergeCells>
  <conditionalFormatting sqref="B5:D9">
    <cfRule type="expression" dxfId="46" priority="4">
      <formula>$D5=Objectif2</formula>
    </cfRule>
  </conditionalFormatting>
  <dataValidations count="6">
    <dataValidation allowBlank="1" showInputMessage="1" showErrorMessage="1" prompt="Créez un suivi du tour de bras dans cette feuille de calcul. Entrez les détails dans le tableau Suivi du tour de bras." sqref="A1" xr:uid="{00000000-0002-0000-0200-000000000000}"/>
    <dataValidation allowBlank="1" showInputMessage="1" showErrorMessage="1" prompt="Le titre de cette feuille de calcul figure dans cette cellule et une image dans la cellule à droite." sqref="B1:F2" xr:uid="{00000000-0002-0000-0200-000001000000}"/>
    <dataValidation allowBlank="1" showInputMessage="1" showErrorMessage="1" prompt="Entrez les détails dans le tableau ci-dessous." sqref="B3:D3" xr:uid="{00000000-0002-0000-0200-000002000000}"/>
    <dataValidation allowBlank="1" showInputMessage="1" showErrorMessage="1" prompt="Entrez la date dans cette colonne sous ce titre. Utilisez les filtres de titre pour trouver des entrées spécifiques." sqref="B4" xr:uid="{00000000-0002-0000-0200-000003000000}"/>
    <dataValidation allowBlank="1" showInputMessage="1" showErrorMessage="1" prompt="Entrez l’heure dans cette colonne sous ce titre." sqref="C4" xr:uid="{00000000-0002-0000-0200-000004000000}"/>
    <dataValidation allowBlank="1" showInputMessage="1" showErrorMessage="1" prompt="Entrez la taille dans cette colonne sous ce titre." sqref="D4" xr:uid="{00000000-0002-0000-0200-000005000000}"/>
  </dataValidations>
  <printOptions horizontalCentered="1"/>
  <pageMargins left="0.25" right="0.25" top="0.75" bottom="0.75" header="0.3" footer="0.3"/>
  <pageSetup paperSize="9" scale="50" fitToHeight="0" orientation="portrait" r:id="rId1"/>
  <headerFooter differentFirst="1">
    <oddFooter>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fitToPage="1"/>
  </sheetPr>
  <dimension ref="B1:T7"/>
  <sheetViews>
    <sheetView showGridLines="0" zoomScaleNormal="100" workbookViewId="0"/>
  </sheetViews>
  <sheetFormatPr baseColWidth="10" defaultColWidth="9.140625" defaultRowHeight="18" customHeight="1" x14ac:dyDescent="0.25"/>
  <cols>
    <col min="1" max="1" width="2.7109375" style="6" customWidth="1"/>
    <col min="2" max="2" width="22.140625" style="6" customWidth="1"/>
    <col min="3" max="3" width="20.7109375" style="6" customWidth="1"/>
    <col min="4" max="4" width="16.28515625" style="6" customWidth="1"/>
    <col min="5" max="5" width="2.7109375" style="6" customWidth="1"/>
    <col min="6" max="6" width="13.42578125" style="6" customWidth="1"/>
    <col min="7" max="7" width="9.42578125" style="6" customWidth="1"/>
    <col min="8" max="8" width="9.28515625" style="6" customWidth="1"/>
    <col min="9" max="9" width="2.7109375" style="6" customWidth="1"/>
    <col min="10" max="10" width="11.5703125" style="6" customWidth="1"/>
    <col min="11" max="11" width="9.42578125" style="6" customWidth="1"/>
    <col min="12" max="12" width="9.28515625" style="6" customWidth="1"/>
    <col min="13" max="13" width="2.7109375" style="6" customWidth="1"/>
    <col min="14" max="14" width="11.5703125" style="6" customWidth="1"/>
    <col min="15" max="15" width="9.42578125" style="6" customWidth="1"/>
    <col min="16" max="16" width="9.28515625" style="6" customWidth="1"/>
    <col min="17" max="17" width="2.7109375" style="6" customWidth="1"/>
    <col min="18" max="18" width="11.5703125" style="6" customWidth="1"/>
    <col min="19" max="19" width="9.42578125" style="6" customWidth="1"/>
    <col min="20" max="20" width="9.28515625" style="6" customWidth="1"/>
    <col min="21" max="21" width="2.7109375" style="6" customWidth="1"/>
    <col min="22" max="16384" width="9.140625" style="6"/>
  </cols>
  <sheetData>
    <row r="1" spans="2:20" ht="57.75" customHeight="1" x14ac:dyDescent="0.25">
      <c r="B1" s="48" t="s">
        <v>0</v>
      </c>
      <c r="C1" s="48"/>
      <c r="D1" s="48"/>
      <c r="E1" s="48"/>
      <c r="F1" s="48"/>
      <c r="G1" s="46" t="s">
        <v>21</v>
      </c>
      <c r="H1" s="46"/>
      <c r="I1" s="46"/>
      <c r="J1" s="46"/>
      <c r="K1" s="46"/>
      <c r="L1" s="46"/>
      <c r="M1" s="46"/>
      <c r="N1" s="46"/>
      <c r="O1" s="46"/>
      <c r="P1" s="46"/>
      <c r="Q1" s="46"/>
      <c r="R1" s="46"/>
      <c r="S1" s="46"/>
      <c r="T1" s="46"/>
    </row>
    <row r="2" spans="2:20" ht="21" customHeight="1" x14ac:dyDescent="0.25">
      <c r="B2" s="48"/>
      <c r="C2" s="48"/>
      <c r="D2" s="48"/>
      <c r="E2" s="48"/>
      <c r="F2" s="48"/>
      <c r="G2" s="46"/>
      <c r="H2" s="46"/>
      <c r="I2" s="46"/>
      <c r="J2" s="46"/>
      <c r="K2" s="46"/>
      <c r="L2" s="46"/>
      <c r="M2" s="46"/>
      <c r="N2" s="46"/>
      <c r="O2" s="46"/>
      <c r="P2" s="46"/>
      <c r="Q2" s="46"/>
      <c r="R2" s="46"/>
      <c r="S2" s="46"/>
      <c r="T2" s="46"/>
    </row>
    <row r="3" spans="2:20" ht="18" customHeight="1" x14ac:dyDescent="0.3">
      <c r="B3" s="47" t="str">
        <f>UPPER(CONCATENATE("Suivi du tour ",'Suivi du tour poids'!ÉtiquetteObjectif3))</f>
        <v>SUIVI DU TOUR HANCHES</v>
      </c>
      <c r="C3" s="47"/>
      <c r="D3" s="47"/>
    </row>
    <row r="4" spans="2:20" ht="18" customHeight="1" x14ac:dyDescent="0.25">
      <c r="B4" s="6" t="s">
        <v>14</v>
      </c>
      <c r="C4" s="6" t="s">
        <v>17</v>
      </c>
      <c r="D4" s="6" t="s">
        <v>10</v>
      </c>
    </row>
    <row r="5" spans="2:20" ht="18" customHeight="1" x14ac:dyDescent="0.25">
      <c r="B5" s="7">
        <f ca="1">TODAY()+30+ROW()</f>
        <v>43643</v>
      </c>
      <c r="C5" s="41">
        <v>0.33333333333333331</v>
      </c>
      <c r="D5" s="8">
        <v>45</v>
      </c>
    </row>
    <row r="6" spans="2:20" ht="18" customHeight="1" x14ac:dyDescent="0.25">
      <c r="B6" s="7">
        <f ca="1">TODAY()+30+ROW()</f>
        <v>43644</v>
      </c>
      <c r="C6" s="41">
        <v>0.58333333333333337</v>
      </c>
      <c r="D6" s="8">
        <v>44.8</v>
      </c>
    </row>
    <row r="7" spans="2:20" ht="18" customHeight="1" x14ac:dyDescent="0.25">
      <c r="B7" s="7">
        <f ca="1">TODAY()+30+ROW()</f>
        <v>43645</v>
      </c>
      <c r="C7" s="41">
        <v>0.41666666666666669</v>
      </c>
      <c r="D7" s="8">
        <v>42</v>
      </c>
    </row>
  </sheetData>
  <mergeCells count="3">
    <mergeCell ref="B1:F2"/>
    <mergeCell ref="B3:D3"/>
    <mergeCell ref="G1:T2"/>
  </mergeCells>
  <conditionalFormatting sqref="B5:D7">
    <cfRule type="expression" dxfId="41" priority="3">
      <formula>$D5=Objectif3</formula>
    </cfRule>
  </conditionalFormatting>
  <dataValidations count="6">
    <dataValidation allowBlank="1" showInputMessage="1" showErrorMessage="1" prompt="Créez un suivi du tour de hanches dans cette feuille de calcul. Entrez les détails dans le tableau Suivi du tour de hanches." sqref="A1" xr:uid="{00000000-0002-0000-0300-000000000000}"/>
    <dataValidation allowBlank="1" showInputMessage="1" showErrorMessage="1" prompt="Le titre de cette feuille de calcul figure dans cette cellule et une image dans la cellule à droite." sqref="B1:F2" xr:uid="{00000000-0002-0000-0300-000001000000}"/>
    <dataValidation allowBlank="1" showInputMessage="1" showErrorMessage="1" prompt="Entrez les détails dans le tableau ci-dessous." sqref="B3:D3" xr:uid="{00000000-0002-0000-0300-000002000000}"/>
    <dataValidation allowBlank="1" showInputMessage="1" showErrorMessage="1" prompt="Entrez la date dans cette colonne sous ce titre. Utilisez les filtres de titre pour trouver des entrées spécifiques." sqref="B4" xr:uid="{00000000-0002-0000-0300-000003000000}"/>
    <dataValidation allowBlank="1" showInputMessage="1" showErrorMessage="1" prompt="Entrez l’heure dans cette colonne sous ce titre." sqref="C4" xr:uid="{00000000-0002-0000-0300-000004000000}"/>
    <dataValidation allowBlank="1" showInputMessage="1" showErrorMessage="1" prompt="Entrez la taille dans cette colonne sous ce titre." sqref="D4" xr:uid="{00000000-0002-0000-0300-000005000000}"/>
  </dataValidations>
  <printOptions horizontalCentered="1"/>
  <pageMargins left="0.25" right="0.25" top="0.75" bottom="0.75" header="0.3" footer="0.3"/>
  <pageSetup paperSize="9" scale="50" fitToHeight="0" orientation="portrait" r:id="rId1"/>
  <headerFooter differentFirst="1">
    <oddFoote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pageSetUpPr fitToPage="1"/>
  </sheetPr>
  <dimension ref="B1:T11"/>
  <sheetViews>
    <sheetView showGridLines="0" zoomScaleNormal="100" workbookViewId="0"/>
  </sheetViews>
  <sheetFormatPr baseColWidth="10" defaultColWidth="9.140625" defaultRowHeight="18" customHeight="1" x14ac:dyDescent="0.25"/>
  <cols>
    <col min="1" max="1" width="2.7109375" style="6" customWidth="1"/>
    <col min="2" max="2" width="22.140625" style="6" customWidth="1"/>
    <col min="3" max="3" width="20.7109375" style="6" customWidth="1"/>
    <col min="4" max="4" width="16.28515625" style="6" customWidth="1"/>
    <col min="5" max="5" width="2.7109375" style="6" customWidth="1"/>
    <col min="6" max="6" width="13.42578125" style="6" customWidth="1"/>
    <col min="7" max="7" width="9.42578125" style="6" customWidth="1"/>
    <col min="8" max="8" width="9.28515625" style="6" customWidth="1"/>
    <col min="9" max="9" width="2.7109375" style="6" customWidth="1"/>
    <col min="10" max="10" width="11.5703125" style="6" customWidth="1"/>
    <col min="11" max="11" width="9.42578125" style="6" customWidth="1"/>
    <col min="12" max="12" width="9.28515625" style="6" customWidth="1"/>
    <col min="13" max="13" width="2.7109375" style="6" customWidth="1"/>
    <col min="14" max="14" width="11.5703125" style="6" customWidth="1"/>
    <col min="15" max="15" width="9.42578125" style="6" customWidth="1"/>
    <col min="16" max="16" width="9.28515625" style="6" customWidth="1"/>
    <col min="17" max="17" width="2.7109375" style="6" customWidth="1"/>
    <col min="18" max="18" width="11.5703125" style="6" customWidth="1"/>
    <col min="19" max="19" width="9.42578125" style="6" customWidth="1"/>
    <col min="20" max="20" width="9.28515625" style="6" customWidth="1"/>
    <col min="21" max="21" width="2.7109375" style="6" customWidth="1"/>
    <col min="22" max="16384" width="9.140625" style="6"/>
  </cols>
  <sheetData>
    <row r="1" spans="2:20" ht="57.75" customHeight="1" x14ac:dyDescent="0.25">
      <c r="B1" s="48" t="s">
        <v>0</v>
      </c>
      <c r="C1" s="48"/>
      <c r="D1" s="48"/>
      <c r="E1" s="48"/>
      <c r="F1" s="48"/>
      <c r="G1" s="46" t="s">
        <v>21</v>
      </c>
      <c r="H1" s="46"/>
      <c r="I1" s="46"/>
      <c r="J1" s="46"/>
      <c r="K1" s="46"/>
      <c r="L1" s="46"/>
      <c r="M1" s="46"/>
      <c r="N1" s="46"/>
      <c r="O1" s="46"/>
      <c r="P1" s="46"/>
      <c r="Q1" s="46"/>
      <c r="R1" s="46"/>
      <c r="S1" s="46"/>
      <c r="T1" s="46"/>
    </row>
    <row r="2" spans="2:20" ht="21" customHeight="1" x14ac:dyDescent="0.25">
      <c r="B2" s="48"/>
      <c r="C2" s="48"/>
      <c r="D2" s="48"/>
      <c r="E2" s="48"/>
      <c r="F2" s="48"/>
      <c r="G2" s="46"/>
      <c r="H2" s="46"/>
      <c r="I2" s="46"/>
      <c r="J2" s="46"/>
      <c r="K2" s="46"/>
      <c r="L2" s="46"/>
      <c r="M2" s="46"/>
      <c r="N2" s="46"/>
      <c r="O2" s="46"/>
      <c r="P2" s="46"/>
      <c r="Q2" s="46"/>
      <c r="R2" s="46"/>
      <c r="S2" s="46"/>
      <c r="T2" s="46"/>
    </row>
    <row r="3" spans="2:20" ht="18" customHeight="1" x14ac:dyDescent="0.3">
      <c r="B3" s="47" t="str">
        <f>UPPER(CONCATENATE("Suivi du tour ",'Suivi du tour poids'!ÉtiquetteObjectif4))</f>
        <v>SUIVI DU TOUR CUISSES</v>
      </c>
      <c r="C3" s="47"/>
      <c r="D3" s="47"/>
    </row>
    <row r="4" spans="2:20" ht="18" customHeight="1" x14ac:dyDescent="0.25">
      <c r="B4" s="6" t="s">
        <v>14</v>
      </c>
      <c r="C4" s="6" t="s">
        <v>17</v>
      </c>
      <c r="D4" s="6" t="s">
        <v>10</v>
      </c>
    </row>
    <row r="5" spans="2:20" ht="18" customHeight="1" x14ac:dyDescent="0.25">
      <c r="B5" s="7">
        <f t="shared" ref="B5:B11" ca="1" si="0">TODAY()+30+ROW()</f>
        <v>43643</v>
      </c>
      <c r="C5" s="41">
        <v>0.33333333333333331</v>
      </c>
      <c r="D5" s="8">
        <v>22</v>
      </c>
    </row>
    <row r="6" spans="2:20" ht="18" customHeight="1" x14ac:dyDescent="0.25">
      <c r="B6" s="7">
        <f t="shared" ca="1" si="0"/>
        <v>43644</v>
      </c>
      <c r="C6" s="41">
        <v>0.58333333333333337</v>
      </c>
      <c r="D6" s="8">
        <v>21</v>
      </c>
    </row>
    <row r="7" spans="2:20" ht="18" customHeight="1" x14ac:dyDescent="0.25">
      <c r="B7" s="7">
        <f t="shared" ca="1" si="0"/>
        <v>43645</v>
      </c>
      <c r="C7" s="41">
        <v>0.34375</v>
      </c>
      <c r="D7" s="8">
        <v>20.5</v>
      </c>
    </row>
    <row r="8" spans="2:20" ht="18" customHeight="1" x14ac:dyDescent="0.25">
      <c r="B8" s="7">
        <f t="shared" ca="1" si="0"/>
        <v>43646</v>
      </c>
      <c r="C8" s="41">
        <v>0.58333333333333337</v>
      </c>
      <c r="D8" s="8">
        <v>21</v>
      </c>
    </row>
    <row r="9" spans="2:20" ht="18" customHeight="1" x14ac:dyDescent="0.25">
      <c r="B9" s="7">
        <f t="shared" ca="1" si="0"/>
        <v>43647</v>
      </c>
      <c r="C9" s="41">
        <v>0.33333333333333331</v>
      </c>
      <c r="D9" s="8">
        <v>22</v>
      </c>
    </row>
    <row r="10" spans="2:20" ht="18" customHeight="1" x14ac:dyDescent="0.25">
      <c r="B10" s="7">
        <f t="shared" ca="1" si="0"/>
        <v>43648</v>
      </c>
      <c r="C10" s="41">
        <v>0.35416666666666669</v>
      </c>
      <c r="D10" s="8">
        <v>21</v>
      </c>
    </row>
    <row r="11" spans="2:20" ht="18" customHeight="1" x14ac:dyDescent="0.25">
      <c r="B11" s="7">
        <f t="shared" ca="1" si="0"/>
        <v>43649</v>
      </c>
      <c r="C11" s="41">
        <v>0.41666666666666669</v>
      </c>
      <c r="D11" s="8">
        <v>20.3</v>
      </c>
    </row>
  </sheetData>
  <mergeCells count="3">
    <mergeCell ref="B1:F2"/>
    <mergeCell ref="B3:D3"/>
    <mergeCell ref="G1:T2"/>
  </mergeCells>
  <conditionalFormatting sqref="B5:D11">
    <cfRule type="expression" dxfId="36" priority="2">
      <formula>$D5=Objectif4</formula>
    </cfRule>
  </conditionalFormatting>
  <dataValidations count="6">
    <dataValidation allowBlank="1" showInputMessage="1" showErrorMessage="1" prompt="Créez un suivi du tour de cuisse dans cette feuille de calcul. Entrez les détails dans le tableau Suivi du tour de cuisse." sqref="A1" xr:uid="{00000000-0002-0000-0400-000000000000}"/>
    <dataValidation allowBlank="1" showInputMessage="1" showErrorMessage="1" prompt="Le titre de cette feuille de calcul figure dans cette cellule et une image dans la cellule à droite." sqref="B1:F2" xr:uid="{00000000-0002-0000-0400-000001000000}"/>
    <dataValidation allowBlank="1" showInputMessage="1" showErrorMessage="1" prompt="Entrez les détails dans le tableau ci-dessous." sqref="B3:D3" xr:uid="{00000000-0002-0000-0400-000002000000}"/>
    <dataValidation allowBlank="1" showInputMessage="1" showErrorMessage="1" prompt="Entrez la date dans cette colonne sous ce titre. Utilisez les filtres de titre pour trouver des entrées spécifiques." sqref="B4" xr:uid="{00000000-0002-0000-0400-000003000000}"/>
    <dataValidation allowBlank="1" showInputMessage="1" showErrorMessage="1" prompt="Entrez l’heure dans cette colonne sous ce titre." sqref="C4" xr:uid="{00000000-0002-0000-0400-000004000000}"/>
    <dataValidation allowBlank="1" showInputMessage="1" showErrorMessage="1" prompt="Entrez la taille dans cette colonne sous ce titre." sqref="D4" xr:uid="{00000000-0002-0000-0400-000005000000}"/>
  </dataValidations>
  <printOptions horizontalCentered="1"/>
  <pageMargins left="0.25" right="0.25" top="0.75" bottom="0.75" header="0.3" footer="0.3"/>
  <pageSetup paperSize="9" scale="50" fitToHeight="0" orientation="portrait" r:id="rId1"/>
  <headerFooter differentFirst="1">
    <oddFooter>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5"/>
    <pageSetUpPr fitToPage="1"/>
  </sheetPr>
  <dimension ref="A1:I16"/>
  <sheetViews>
    <sheetView showGridLines="0" workbookViewId="0"/>
  </sheetViews>
  <sheetFormatPr baseColWidth="10" defaultColWidth="9.140625" defaultRowHeight="18" customHeight="1" x14ac:dyDescent="0.25"/>
  <cols>
    <col min="1" max="1" width="2.7109375" style="4" customWidth="1"/>
    <col min="2" max="2" width="21.28515625" style="4" customWidth="1"/>
    <col min="3" max="3" width="26" style="4" customWidth="1"/>
    <col min="4" max="4" width="20.140625" style="4" customWidth="1"/>
    <col min="5" max="5" width="14.7109375" style="13" customWidth="1"/>
    <col min="6" max="6" width="13.85546875" style="4" customWidth="1"/>
    <col min="7" max="7" width="13.140625" style="4" customWidth="1"/>
    <col min="8" max="8" width="30.85546875" style="45" customWidth="1"/>
    <col min="9" max="9" width="2.7109375" style="3" customWidth="1"/>
    <col min="10" max="16384" width="9.140625" style="3"/>
  </cols>
  <sheetData>
    <row r="1" spans="1:9" s="5" customFormat="1" ht="57.75" customHeight="1" x14ac:dyDescent="0.25">
      <c r="A1" s="6"/>
      <c r="B1" s="51" t="s">
        <v>22</v>
      </c>
      <c r="C1" s="51"/>
      <c r="D1" s="51"/>
      <c r="E1" s="46" t="s">
        <v>21</v>
      </c>
      <c r="F1" s="46"/>
      <c r="G1" s="46"/>
      <c r="H1" s="46"/>
      <c r="I1" s="46"/>
    </row>
    <row r="2" spans="1:9" customFormat="1" ht="21" customHeight="1" x14ac:dyDescent="0.25">
      <c r="A2" s="6"/>
      <c r="B2" s="51"/>
      <c r="C2" s="51"/>
      <c r="D2" s="51"/>
      <c r="E2" s="46"/>
      <c r="F2" s="46"/>
      <c r="G2" s="46"/>
      <c r="H2" s="46"/>
      <c r="I2" s="46"/>
    </row>
    <row r="3" spans="1:9" ht="30.75" customHeight="1" x14ac:dyDescent="0.25">
      <c r="A3" s="6"/>
      <c r="B3" s="26" t="s">
        <v>23</v>
      </c>
      <c r="C3" s="30" t="s">
        <v>30</v>
      </c>
      <c r="D3" s="29" t="s">
        <v>32</v>
      </c>
      <c r="F3" s="6"/>
      <c r="G3" s="6"/>
      <c r="H3" s="6"/>
    </row>
    <row r="4" spans="1:9" ht="21.75" customHeight="1" x14ac:dyDescent="0.25">
      <c r="A4" s="6"/>
      <c r="B4" s="12" t="s">
        <v>24</v>
      </c>
      <c r="C4" s="2">
        <f>SUMIF(JournalActivité[ACTIVITÉ],Catégorie1,JournalActivité[DISTANCE])</f>
        <v>11.46</v>
      </c>
      <c r="D4" s="10" t="s">
        <v>71</v>
      </c>
      <c r="F4" s="6"/>
      <c r="G4" s="6"/>
      <c r="H4" s="6"/>
    </row>
    <row r="5" spans="1:9" ht="21.75" customHeight="1" x14ac:dyDescent="0.25">
      <c r="A5" s="6"/>
      <c r="B5" s="12" t="s">
        <v>25</v>
      </c>
      <c r="C5" s="2">
        <f>SUMIF(JournalActivité[ACTIVITÉ],Catégorie2,JournalActivité[DISTANCE])</f>
        <v>0</v>
      </c>
      <c r="D5" s="10" t="s">
        <v>71</v>
      </c>
      <c r="F5" s="6"/>
      <c r="G5" s="6"/>
      <c r="H5" s="6"/>
    </row>
    <row r="6" spans="1:9" ht="21.75" customHeight="1" x14ac:dyDescent="0.25">
      <c r="A6" s="6"/>
      <c r="B6" s="12" t="s">
        <v>26</v>
      </c>
      <c r="C6" s="2">
        <f>SUMIF(JournalActivité[ACTIVITÉ],Catégorie3,JournalActivité[DISTANCE])</f>
        <v>1227</v>
      </c>
      <c r="D6" s="10" t="s">
        <v>33</v>
      </c>
      <c r="F6" s="6"/>
      <c r="G6" s="6"/>
      <c r="H6" s="6"/>
    </row>
    <row r="7" spans="1:9" ht="21.75" customHeight="1" x14ac:dyDescent="0.25">
      <c r="A7" s="6"/>
      <c r="B7" s="12" t="s">
        <v>27</v>
      </c>
      <c r="C7" s="2">
        <f>SUMIF(JournalActivité[ACTIVITÉ],Catégorie4,JournalActivité[DISTANCE])</f>
        <v>1700</v>
      </c>
      <c r="D7" s="10" t="s">
        <v>34</v>
      </c>
      <c r="F7" s="6"/>
      <c r="G7" s="6"/>
      <c r="H7" s="6"/>
    </row>
    <row r="8" spans="1:9" s="6" customFormat="1" ht="21.75" customHeight="1" x14ac:dyDescent="0.25">
      <c r="B8" s="12" t="s">
        <v>28</v>
      </c>
      <c r="C8" s="2">
        <f>SUMIF(JournalActivité[ACTIVITÉ],Catégorie5,JournalActivité[DISTANCE])</f>
        <v>4.53</v>
      </c>
      <c r="D8" s="10" t="s">
        <v>71</v>
      </c>
      <c r="E8" s="13"/>
    </row>
    <row r="9" spans="1:9" ht="18" customHeight="1" x14ac:dyDescent="0.25">
      <c r="A9" s="6"/>
      <c r="B9" s="50"/>
      <c r="C9" s="50"/>
      <c r="D9" s="50"/>
      <c r="F9" s="6"/>
      <c r="G9" s="6"/>
      <c r="H9" s="6"/>
    </row>
    <row r="10" spans="1:9" ht="18" customHeight="1" x14ac:dyDescent="0.25">
      <c r="B10" s="6" t="s">
        <v>29</v>
      </c>
      <c r="C10" s="6" t="s">
        <v>31</v>
      </c>
      <c r="D10" s="6" t="s">
        <v>35</v>
      </c>
      <c r="E10" s="12" t="s">
        <v>36</v>
      </c>
      <c r="F10" s="12" t="s">
        <v>37</v>
      </c>
      <c r="G10" s="6" t="s">
        <v>38</v>
      </c>
      <c r="H10" s="6" t="s">
        <v>39</v>
      </c>
    </row>
    <row r="11" spans="1:9" ht="18" customHeight="1" x14ac:dyDescent="0.25">
      <c r="B11" s="38">
        <f ca="1">TODAY()+30+ROW()</f>
        <v>43649</v>
      </c>
      <c r="C11" s="37" t="s">
        <v>24</v>
      </c>
      <c r="D11" s="43">
        <v>0.54166666666666663</v>
      </c>
      <c r="E11" s="44">
        <v>1.5972222222222276E-2</v>
      </c>
      <c r="F11" s="39">
        <v>3.66</v>
      </c>
      <c r="G11" s="39">
        <v>173</v>
      </c>
      <c r="H11" s="10" t="s">
        <v>40</v>
      </c>
    </row>
    <row r="12" spans="1:9" ht="18" customHeight="1" x14ac:dyDescent="0.25">
      <c r="B12" s="38">
        <f ca="1">TODAY()+30+ROW()</f>
        <v>43650</v>
      </c>
      <c r="C12" s="37" t="s">
        <v>24</v>
      </c>
      <c r="D12" s="43">
        <v>0.6875</v>
      </c>
      <c r="E12" s="44">
        <v>6.25E-2</v>
      </c>
      <c r="F12" s="39">
        <v>7.8</v>
      </c>
      <c r="G12" s="39">
        <v>344</v>
      </c>
      <c r="H12" s="10"/>
    </row>
    <row r="13" spans="1:9" ht="18" customHeight="1" x14ac:dyDescent="0.25">
      <c r="B13" s="38">
        <f ca="1">TODAY()+30+ROW()</f>
        <v>43651</v>
      </c>
      <c r="C13" s="37" t="s">
        <v>27</v>
      </c>
      <c r="D13" s="43">
        <v>0.41666666666666669</v>
      </c>
      <c r="E13" s="44">
        <v>2.0833333333333332E-2</v>
      </c>
      <c r="F13" s="39">
        <v>1700</v>
      </c>
      <c r="G13" s="39">
        <v>237</v>
      </c>
      <c r="H13" s="10"/>
    </row>
    <row r="14" spans="1:9" ht="18" customHeight="1" x14ac:dyDescent="0.25">
      <c r="B14" s="38">
        <f ca="1">TODAY()+30+ROW()</f>
        <v>43652</v>
      </c>
      <c r="C14" s="37" t="s">
        <v>26</v>
      </c>
      <c r="D14" s="43">
        <v>0.5625</v>
      </c>
      <c r="E14" s="44">
        <v>2.4305555555555556E-2</v>
      </c>
      <c r="F14" s="39">
        <v>1227</v>
      </c>
      <c r="G14" s="39">
        <v>150</v>
      </c>
      <c r="H14" s="10"/>
    </row>
    <row r="15" spans="1:9" ht="18" customHeight="1" x14ac:dyDescent="0.25">
      <c r="B15" s="38">
        <f ca="1">TODAY()+30+ROW()</f>
        <v>43653</v>
      </c>
      <c r="C15" s="37" t="s">
        <v>28</v>
      </c>
      <c r="D15" s="43">
        <v>0.59652777777777777</v>
      </c>
      <c r="E15" s="44">
        <v>2.0833333333333332E-2</v>
      </c>
      <c r="F15" s="39">
        <v>4.53</v>
      </c>
      <c r="G15" s="39">
        <v>115</v>
      </c>
      <c r="H15" s="10"/>
    </row>
    <row r="16" spans="1:9" ht="18" customHeight="1" x14ac:dyDescent="0.25">
      <c r="E16" s="4"/>
    </row>
  </sheetData>
  <mergeCells count="3">
    <mergeCell ref="B1:D2"/>
    <mergeCell ref="E1:I2"/>
    <mergeCell ref="B9:D9"/>
  </mergeCells>
  <dataValidations count="14">
    <dataValidation type="list" errorStyle="warning" allowBlank="1" showInputMessage="1" showErrorMessage="1" error="Sélectionnez une unité dans la liste. Sélectionnez ANNULER, appuyez sur ALT+FLÈCHE BAS pour accéder aux options, puis sur FLÈCHE BAS et ENTRÉE pour opérer une sélection." sqref="D4:D8" xr:uid="{00000000-0002-0000-0500-000000000000}">
      <formula1>"Miles,Kilomètres,Pas,Tours,Yards,Mètres,Répétitions"</formula1>
    </dataValidation>
    <dataValidation type="list" errorStyle="warning" allowBlank="1" showErrorMessage="1" error="Sélectionnez une activité dans la liste. Sélectionnez ANNULER, appuyez sur ALT+FLÈCHE BAS pour accéder aux options, puis sur FLÈCHE BAS et ENTRÉE pour opérer une sélection." sqref="C11:C15" xr:uid="{00000000-0002-0000-0500-000001000000}">
      <formula1>$B$4:$B$8</formula1>
    </dataValidation>
    <dataValidation allowBlank="1" showInputMessage="1" showErrorMessage="1" prompt="Créez un journal d’activité dans cette feuille de calcul. Entrez les détails dans le tableau Journal d’activité à partir de la cellule B10. Le total des activités est calculé automatiquement dans les cellules C4 à C8." sqref="A1" xr:uid="{00000000-0002-0000-0500-000002000000}"/>
    <dataValidation allowBlank="1" showInputMessage="1" showErrorMessage="1" prompt="Le titre de cette feuille de calcul figure dans cette cellule et une image dans la cellule à droite. Les activités et le total correspondant figurent dans les cellules B4 à D8." sqref="B1:D2" xr:uid="{00000000-0002-0000-0500-000003000000}"/>
    <dataValidation allowBlank="1" showInputMessage="1" showErrorMessage="1" prompt="Entrez vos propres activités dans cette colonne sous ce titre." sqref="B3" xr:uid="{00000000-0002-0000-0500-000004000000}"/>
    <dataValidation allowBlank="1" showInputMessage="1" showErrorMessage="1" prompt="Le total est calculé automatiquement dans cette colonne sous ce titre." sqref="C3" xr:uid="{00000000-0002-0000-0500-000005000000}"/>
    <dataValidation allowBlank="1" showInputMessage="1" showErrorMessage="1" prompt="Sélectionnez une unité dans cette colonne sous ce titre. Appuyez sur ALT+FLÈCHE BAS pour accéder aux options, puis sur FLÈCHE BAS et ENTRÉE pour opérer une sélection." sqref="D3" xr:uid="{00000000-0002-0000-0500-000006000000}"/>
    <dataValidation allowBlank="1" showInputMessage="1" showErrorMessage="1" prompt="Entrez la date dans cette colonne sous ce titre. Utilisez les filtres de titre pour trouver des entrées spécifiques." sqref="B10" xr:uid="{00000000-0002-0000-0500-000007000000}"/>
    <dataValidation allowBlank="1" showInputMessage="1" showErrorMessage="1" prompt="Sélectionnez une activité dans cette colonne sous ce titre. Appuyez sur ALT+FLÈCHE BAS pour accéder aux options, puis sur FLÈCHE BAS et ENTRÉE pour opérer une sélection." sqref="C10" xr:uid="{00000000-0002-0000-0500-000008000000}"/>
    <dataValidation allowBlank="1" showInputMessage="1" showErrorMessage="1" prompt="Entrez une heure de début dans cette colonne sous ce titre." sqref="D10" xr:uid="{00000000-0002-0000-0500-000009000000}"/>
    <dataValidation allowBlank="1" showInputMessage="1" showErrorMessage="1" prompt="Entrez la durée dans cette colonne sous ce titre" sqref="E10" xr:uid="{00000000-0002-0000-0500-00000A000000}"/>
    <dataValidation allowBlank="1" showInputMessage="1" showErrorMessage="1" prompt="Entrez la distance dans cette colonne sous ce titre." sqref="F10" xr:uid="{00000000-0002-0000-0500-00000B000000}"/>
    <dataValidation allowBlank="1" showInputMessage="1" showErrorMessage="1" prompt="Entrez les calories dans cette colonne sous ce titre." sqref="G10" xr:uid="{00000000-0002-0000-0500-00000C000000}"/>
    <dataValidation allowBlank="1" showInputMessage="1" showErrorMessage="1" prompt="Entrez des notes dans cette colonne sous ce titre." sqref="H10" xr:uid="{00000000-0002-0000-0500-00000D000000}"/>
  </dataValidations>
  <printOptions horizontalCentered="1"/>
  <pageMargins left="0.25" right="0.25" top="0.75" bottom="0.75" header="0.3" footer="0.3"/>
  <pageSetup paperSize="9" scale="68" fitToHeight="0" orientation="portrait" r:id="rId1"/>
  <headerFooter differentFirst="1">
    <oddFooter>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7"/>
    <pageSetUpPr fitToPage="1"/>
  </sheetPr>
  <dimension ref="A1:L18"/>
  <sheetViews>
    <sheetView showGridLines="0" workbookViewId="0"/>
  </sheetViews>
  <sheetFormatPr baseColWidth="10" defaultColWidth="9.140625" defaultRowHeight="18" customHeight="1" x14ac:dyDescent="0.25"/>
  <cols>
    <col min="1" max="1" width="2.7109375" customWidth="1"/>
    <col min="2" max="2" width="24" customWidth="1"/>
    <col min="3" max="3" width="22.140625" customWidth="1"/>
    <col min="4" max="4" width="34.140625" customWidth="1"/>
    <col min="5" max="5" width="16" customWidth="1"/>
    <col min="6" max="6" width="23.28515625" customWidth="1"/>
    <col min="7" max="7" width="17.7109375" customWidth="1"/>
    <col min="8" max="8" width="13.7109375" customWidth="1"/>
    <col min="9" max="10" width="15.140625" customWidth="1"/>
    <col min="11" max="12" width="13.7109375" customWidth="1"/>
    <col min="13" max="13" width="2.7109375" customWidth="1"/>
  </cols>
  <sheetData>
    <row r="1" spans="1:12" s="27" customFormat="1" ht="57.75" customHeight="1" x14ac:dyDescent="0.25">
      <c r="A1" s="31" t="s">
        <v>41</v>
      </c>
      <c r="B1" s="53" t="s">
        <v>42</v>
      </c>
      <c r="C1" s="53"/>
      <c r="D1" s="54" t="s">
        <v>21</v>
      </c>
      <c r="E1" s="54"/>
      <c r="F1" s="54"/>
      <c r="G1" s="54"/>
      <c r="H1" s="54"/>
      <c r="I1" s="54"/>
      <c r="J1" s="54"/>
      <c r="K1" s="54"/>
      <c r="L1" s="54"/>
    </row>
    <row r="2" spans="1:12" ht="21" customHeight="1" x14ac:dyDescent="0.25">
      <c r="A2" s="6"/>
      <c r="B2" s="53"/>
      <c r="C2" s="53"/>
      <c r="D2" s="54"/>
      <c r="E2" s="54"/>
      <c r="F2" s="54"/>
      <c r="G2" s="54"/>
      <c r="H2" s="54"/>
      <c r="I2" s="54"/>
      <c r="J2" s="54"/>
      <c r="K2" s="54"/>
      <c r="L2" s="54"/>
    </row>
    <row r="3" spans="1:12" s="34" customFormat="1" ht="18" customHeight="1" x14ac:dyDescent="0.25">
      <c r="B3" s="53"/>
      <c r="C3" s="53"/>
      <c r="E3" s="35" t="str">
        <f>(JournalAlimentation[[#Headers],[CALORIES]])</f>
        <v>CALORIES</v>
      </c>
      <c r="F3" s="35" t="str">
        <f>(JournalAlimentation[[#Headers],[MATIÈRES GRASSES]])</f>
        <v>MATIÈRES GRASSES</v>
      </c>
      <c r="G3" s="35" t="str">
        <f>(JournalAlimentation[[#Headers],[CHOLESTÉROL]])</f>
        <v>CHOLESTÉROL</v>
      </c>
      <c r="H3" s="35" t="str">
        <f>(JournalAlimentation[[#Headers],[SODIUM]])</f>
        <v>SODIUM</v>
      </c>
      <c r="I3" s="35" t="str">
        <f>(JournalAlimentation[[#Headers],[GLUCIDES]])</f>
        <v>GLUCIDES</v>
      </c>
      <c r="J3" s="35" t="str">
        <f>(JournalAlimentation[[#Headers],[PROTÉINES]])</f>
        <v>PROTÉINES</v>
      </c>
      <c r="K3" s="35" t="str">
        <f>(JournalAlimentation[[#Headers],[SUCRE]])</f>
        <v>SUCRE</v>
      </c>
      <c r="L3" s="35" t="str">
        <f>(JournalAlimentation[[#Headers],[FIBRES]])</f>
        <v>FIBRES</v>
      </c>
    </row>
    <row r="4" spans="1:12" ht="16.5" customHeight="1" x14ac:dyDescent="0.25">
      <c r="A4" s="6"/>
      <c r="B4" s="52" t="s">
        <v>43</v>
      </c>
      <c r="C4" s="52"/>
      <c r="D4" s="28" t="s">
        <v>50</v>
      </c>
      <c r="E4" s="24">
        <v>1800</v>
      </c>
      <c r="F4" s="25">
        <v>40</v>
      </c>
      <c r="G4" s="25">
        <v>225</v>
      </c>
      <c r="H4" s="25">
        <v>2100</v>
      </c>
      <c r="I4" s="25">
        <v>130</v>
      </c>
      <c r="J4" s="25">
        <v>56</v>
      </c>
      <c r="K4" s="25">
        <v>25</v>
      </c>
      <c r="L4" s="25">
        <v>25</v>
      </c>
    </row>
    <row r="5" spans="1:12" s="6" customFormat="1" ht="16.5" customHeight="1" x14ac:dyDescent="0.25">
      <c r="B5" s="52"/>
      <c r="C5" s="52"/>
      <c r="D5" s="40" t="str">
        <f>IF(E5=SUM(JournalAlimentation[CALORIES]),"Total des apports:","Apports filtrés:")</f>
        <v>Total des apports:</v>
      </c>
      <c r="E5" s="24">
        <f>SUBTOTAL(109,JournalAlimentation[CALORIES])</f>
        <v>3090</v>
      </c>
      <c r="F5" s="25">
        <f>SUBTOTAL(109,JournalAlimentation[MATIÈRES GRASSES])</f>
        <v>74.27000000000001</v>
      </c>
      <c r="G5" s="25">
        <f>SUBTOTAL(109,JournalAlimentation[CHOLESTÉROL])</f>
        <v>139.6</v>
      </c>
      <c r="H5" s="25">
        <f>SUBTOTAL(109,JournalAlimentation[SODIUM])</f>
        <v>1400.7</v>
      </c>
      <c r="I5" s="25">
        <f>SUBTOTAL(109,JournalAlimentation[GLUCIDES])</f>
        <v>208.56</v>
      </c>
      <c r="J5" s="25">
        <f>SUBTOTAL(109,JournalAlimentation[PROTÉINES])</f>
        <v>68.81</v>
      </c>
      <c r="K5" s="25">
        <f>SUBTOTAL(109,JournalAlimentation[SUCRE])</f>
        <v>84.1</v>
      </c>
      <c r="L5" s="25">
        <f>SUBTOTAL(109,JournalAlimentation[FIBRES])</f>
        <v>24.5</v>
      </c>
    </row>
    <row r="6" spans="1:12" ht="18" customHeight="1" x14ac:dyDescent="0.25">
      <c r="B6" s="50"/>
      <c r="C6" s="50"/>
    </row>
    <row r="7" spans="1:12" ht="18" customHeight="1" x14ac:dyDescent="0.25">
      <c r="A7" s="6"/>
      <c r="B7" s="19" t="s">
        <v>29</v>
      </c>
      <c r="C7" s="20" t="s">
        <v>44</v>
      </c>
      <c r="D7" s="20" t="s">
        <v>51</v>
      </c>
      <c r="E7" s="23" t="s">
        <v>38</v>
      </c>
      <c r="F7" s="23" t="s">
        <v>63</v>
      </c>
      <c r="G7" s="23" t="s">
        <v>64</v>
      </c>
      <c r="H7" s="23" t="s">
        <v>65</v>
      </c>
      <c r="I7" s="23" t="s">
        <v>66</v>
      </c>
      <c r="J7" s="23" t="s">
        <v>67</v>
      </c>
      <c r="K7" s="23" t="s">
        <v>68</v>
      </c>
      <c r="L7" s="23" t="s">
        <v>69</v>
      </c>
    </row>
    <row r="8" spans="1:12" ht="18" customHeight="1" x14ac:dyDescent="0.25">
      <c r="A8" s="6"/>
      <c r="B8" s="21">
        <f t="shared" ref="B8:B18" ca="1" si="0">TODAY()+30+ROW()</f>
        <v>43646</v>
      </c>
      <c r="C8" s="22" t="s">
        <v>45</v>
      </c>
      <c r="D8" s="22" t="s">
        <v>52</v>
      </c>
      <c r="E8" s="23">
        <v>130</v>
      </c>
      <c r="F8" s="23">
        <v>8</v>
      </c>
      <c r="G8" s="23">
        <v>10</v>
      </c>
      <c r="H8" s="23">
        <v>60</v>
      </c>
      <c r="I8" s="23">
        <v>16</v>
      </c>
      <c r="J8" s="23">
        <v>11</v>
      </c>
      <c r="K8" s="23">
        <v>5</v>
      </c>
      <c r="L8" s="23">
        <v>0</v>
      </c>
    </row>
    <row r="9" spans="1:12" ht="18" customHeight="1" x14ac:dyDescent="0.25">
      <c r="A9" s="6"/>
      <c r="B9" s="21">
        <f t="shared" ca="1" si="0"/>
        <v>43647</v>
      </c>
      <c r="C9" s="22" t="s">
        <v>46</v>
      </c>
      <c r="D9" s="22" t="s">
        <v>53</v>
      </c>
      <c r="E9" s="23">
        <v>65</v>
      </c>
      <c r="F9" s="23">
        <v>0.2</v>
      </c>
      <c r="G9" s="23"/>
      <c r="H9" s="23"/>
      <c r="I9" s="23">
        <v>17.3</v>
      </c>
      <c r="J9" s="23">
        <v>0.3</v>
      </c>
      <c r="K9" s="23"/>
      <c r="L9" s="23"/>
    </row>
    <row r="10" spans="1:12" ht="18" customHeight="1" x14ac:dyDescent="0.25">
      <c r="A10" s="6"/>
      <c r="B10" s="21">
        <f t="shared" ca="1" si="0"/>
        <v>43648</v>
      </c>
      <c r="C10" s="22" t="s">
        <v>47</v>
      </c>
      <c r="D10" s="22" t="s">
        <v>54</v>
      </c>
      <c r="E10" s="23">
        <v>220</v>
      </c>
      <c r="F10" s="23">
        <v>0.5</v>
      </c>
      <c r="G10" s="23"/>
      <c r="H10" s="23">
        <v>200</v>
      </c>
      <c r="I10" s="23">
        <v>30</v>
      </c>
      <c r="J10" s="23">
        <v>6</v>
      </c>
      <c r="K10" s="23">
        <v>4</v>
      </c>
      <c r="L10" s="23">
        <v>9</v>
      </c>
    </row>
    <row r="11" spans="1:12" ht="18" customHeight="1" x14ac:dyDescent="0.25">
      <c r="A11" s="6"/>
      <c r="B11" s="21">
        <f t="shared" ca="1" si="0"/>
        <v>43649</v>
      </c>
      <c r="C11" s="22" t="s">
        <v>48</v>
      </c>
      <c r="D11" s="22" t="s">
        <v>55</v>
      </c>
      <c r="E11" s="23">
        <v>600</v>
      </c>
      <c r="F11" s="23">
        <v>0.5</v>
      </c>
      <c r="G11" s="23"/>
      <c r="H11" s="23">
        <v>300</v>
      </c>
      <c r="I11" s="23">
        <v>22</v>
      </c>
      <c r="J11" s="23">
        <v>9.8000000000000007</v>
      </c>
      <c r="K11" s="23"/>
      <c r="L11" s="23"/>
    </row>
    <row r="12" spans="1:12" ht="18" customHeight="1" x14ac:dyDescent="0.25">
      <c r="A12" s="6"/>
      <c r="B12" s="21">
        <f t="shared" ca="1" si="0"/>
        <v>43650</v>
      </c>
      <c r="C12" s="22" t="s">
        <v>46</v>
      </c>
      <c r="D12" s="22" t="s">
        <v>56</v>
      </c>
      <c r="E12" s="23">
        <v>210</v>
      </c>
      <c r="F12" s="23">
        <v>20</v>
      </c>
      <c r="G12" s="23"/>
      <c r="H12" s="23"/>
      <c r="I12" s="23">
        <v>3</v>
      </c>
      <c r="J12" s="23">
        <v>5</v>
      </c>
      <c r="K12" s="23"/>
      <c r="L12" s="23">
        <v>3</v>
      </c>
    </row>
    <row r="13" spans="1:12" ht="18" customHeight="1" x14ac:dyDescent="0.25">
      <c r="A13" s="6"/>
      <c r="B13" s="21">
        <f t="shared" ca="1" si="0"/>
        <v>43651</v>
      </c>
      <c r="C13" s="22" t="s">
        <v>45</v>
      </c>
      <c r="D13" s="22" t="s">
        <v>57</v>
      </c>
      <c r="E13" s="23">
        <v>220</v>
      </c>
      <c r="F13" s="23">
        <v>3</v>
      </c>
      <c r="G13" s="23"/>
      <c r="H13" s="23"/>
      <c r="I13" s="23">
        <v>29</v>
      </c>
      <c r="J13" s="23">
        <v>7</v>
      </c>
      <c r="K13" s="23"/>
      <c r="L13" s="23">
        <v>5</v>
      </c>
    </row>
    <row r="14" spans="1:12" ht="18" customHeight="1" x14ac:dyDescent="0.25">
      <c r="A14" s="6"/>
      <c r="B14" s="21">
        <f t="shared" ca="1" si="0"/>
        <v>43652</v>
      </c>
      <c r="C14" s="22" t="s">
        <v>46</v>
      </c>
      <c r="D14" s="22" t="s">
        <v>58</v>
      </c>
      <c r="E14" s="23">
        <v>85</v>
      </c>
      <c r="F14" s="23">
        <v>0</v>
      </c>
      <c r="G14" s="23"/>
      <c r="H14" s="23">
        <v>0</v>
      </c>
      <c r="I14" s="23">
        <v>21</v>
      </c>
      <c r="J14" s="23">
        <v>1</v>
      </c>
      <c r="K14" s="23">
        <v>17</v>
      </c>
      <c r="L14" s="23">
        <v>4</v>
      </c>
    </row>
    <row r="15" spans="1:12" ht="18" customHeight="1" x14ac:dyDescent="0.25">
      <c r="A15" s="6"/>
      <c r="B15" s="21">
        <f t="shared" ca="1" si="0"/>
        <v>43653</v>
      </c>
      <c r="C15" s="22" t="s">
        <v>47</v>
      </c>
      <c r="D15" s="22" t="s">
        <v>59</v>
      </c>
      <c r="E15" s="23">
        <v>340</v>
      </c>
      <c r="F15" s="23">
        <v>7</v>
      </c>
      <c r="G15" s="23">
        <v>3</v>
      </c>
      <c r="H15" s="23">
        <v>63</v>
      </c>
      <c r="I15" s="23">
        <v>1</v>
      </c>
      <c r="J15" s="23">
        <v>2</v>
      </c>
      <c r="K15" s="23"/>
      <c r="L15" s="23">
        <v>2</v>
      </c>
    </row>
    <row r="16" spans="1:12" ht="18" customHeight="1" x14ac:dyDescent="0.25">
      <c r="A16" s="6"/>
      <c r="B16" s="21">
        <f t="shared" ca="1" si="0"/>
        <v>43654</v>
      </c>
      <c r="C16" s="22" t="s">
        <v>48</v>
      </c>
      <c r="D16" s="22" t="s">
        <v>60</v>
      </c>
      <c r="E16" s="23">
        <v>470</v>
      </c>
      <c r="F16" s="23">
        <v>4.07</v>
      </c>
      <c r="G16" s="23">
        <v>49</v>
      </c>
      <c r="H16" s="23">
        <v>460</v>
      </c>
      <c r="I16" s="23">
        <v>0.46</v>
      </c>
      <c r="J16" s="23">
        <v>23.71</v>
      </c>
      <c r="K16" s="23">
        <v>0.1</v>
      </c>
      <c r="L16" s="23"/>
    </row>
    <row r="17" spans="2:12" ht="18" customHeight="1" x14ac:dyDescent="0.25">
      <c r="B17" s="21">
        <f t="shared" ca="1" si="0"/>
        <v>43655</v>
      </c>
      <c r="C17" s="22" t="s">
        <v>48</v>
      </c>
      <c r="D17" s="22" t="s">
        <v>61</v>
      </c>
      <c r="E17" s="23">
        <v>220</v>
      </c>
      <c r="F17" s="23">
        <v>7</v>
      </c>
      <c r="G17" s="23"/>
      <c r="H17" s="23"/>
      <c r="I17" s="23">
        <v>5</v>
      </c>
      <c r="J17" s="23">
        <v>3</v>
      </c>
      <c r="K17" s="23"/>
      <c r="L17" s="23"/>
    </row>
    <row r="18" spans="2:12" ht="18" customHeight="1" x14ac:dyDescent="0.25">
      <c r="B18" s="21">
        <f t="shared" ca="1" si="0"/>
        <v>43656</v>
      </c>
      <c r="C18" s="22" t="s">
        <v>49</v>
      </c>
      <c r="D18" s="22" t="s">
        <v>62</v>
      </c>
      <c r="E18" s="23">
        <v>530</v>
      </c>
      <c r="F18" s="23">
        <v>24</v>
      </c>
      <c r="G18" s="23">
        <v>77.599999999999994</v>
      </c>
      <c r="H18" s="23">
        <v>317.7</v>
      </c>
      <c r="I18" s="23">
        <v>63.8</v>
      </c>
      <c r="J18" s="23">
        <v>0</v>
      </c>
      <c r="K18" s="23">
        <v>58</v>
      </c>
      <c r="L18" s="23">
        <v>1.5</v>
      </c>
    </row>
  </sheetData>
  <mergeCells count="4">
    <mergeCell ref="B6:C6"/>
    <mergeCell ref="B4:C5"/>
    <mergeCell ref="B1:C3"/>
    <mergeCell ref="D1:L2"/>
  </mergeCells>
  <conditionalFormatting sqref="E5:L5">
    <cfRule type="expression" dxfId="19" priority="8">
      <formula>AND($E$5&lt;&gt;SUM($E$8:$E$18),E$5&gt;E$4)</formula>
    </cfRule>
  </conditionalFormatting>
  <dataValidations count="9">
    <dataValidation allowBlank="1" showInputMessage="1" showErrorMessage="1" prompt="Créez un journal d’alimentation dans cette feuille de calcul. Entrez les détails dans le tableau Journal d’alimentation à partir de la cellule B7." sqref="A1" xr:uid="{00000000-0002-0000-0600-000000000000}"/>
    <dataValidation allowBlank="1" showInputMessage="1" showErrorMessage="1" prompt="Le titre de cette feuille de calcul figure dans cette cellule et une image dans la cellule de droite." sqref="B1:C2" xr:uid="{00000000-0002-0000-0600-000001000000}"/>
    <dataValidation allowBlank="1" showInputMessage="1" showErrorMessage="1" prompt="Définissez les objectifs nutritionnels dans les cellules à droite." sqref="B4:C5" xr:uid="{00000000-0002-0000-0600-000002000000}"/>
    <dataValidation allowBlank="1" showInputMessage="1" showErrorMessage="1" prompt="Entrez l’apport quotidien de nutriments dans les cellules de droite, de E4 à L4. Les types de nutriments sont mis à jour automatiquement dans la ligne ci-dessus en fonction des en-têtes de tableau personnalisés." sqref="D4" xr:uid="{00000000-0002-0000-0600-000003000000}"/>
    <dataValidation allowBlank="1" showInputMessage="1" showErrorMessage="1" prompt="L’apport total de nutriments est calculé automatiquement dans les cellules de droite, de E5 à L5." sqref="D5" xr:uid="{00000000-0002-0000-0600-000004000000}"/>
    <dataValidation allowBlank="1" showInputMessage="1" showErrorMessage="1" prompt="Entrez la date dans cette colonne sous ce titre. Utilisez les filtres de titre pour trouver des entrées spécifiques." sqref="B7" xr:uid="{00000000-0002-0000-0600-000005000000}"/>
    <dataValidation allowBlank="1" showInputMessage="1" showErrorMessage="1" prompt="Entrez le type de repas dans cette colonne sous ce titre." sqref="C7" xr:uid="{00000000-0002-0000-0600-000006000000}"/>
    <dataValidation allowBlank="1" showInputMessage="1" showErrorMessage="1" prompt="Entrez les produits alimentaires dans cette colonne sous ce titre." sqref="D7" xr:uid="{00000000-0002-0000-0600-000007000000}"/>
    <dataValidation allowBlank="1" showInputMessage="1" showErrorMessage="1" prompt="Personnalisez ce titre de tableau pour effectuer le suivi des besoins nutritionnels spécifiques dans cette colonne sous ce titre." sqref="E7:L7" xr:uid="{00000000-0002-0000-0600-000008000000}"/>
  </dataValidations>
  <printOptions horizontalCentered="1"/>
  <pageMargins left="0.25" right="0.25" top="0.75" bottom="0.75" header="0.3" footer="0.3"/>
  <pageSetup paperSize="9" scale="47" fitToHeight="0" orientation="portrait" r:id="rId1"/>
  <headerFooter differentFirst="1">
    <oddFooter>Page &amp;P of &amp;N</oddFooter>
  </headerFooter>
  <ignoredErrors>
    <ignoredError sqref="G5:H5 K5:L5" emptyCellReference="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Feuilles de calcul</vt:lpstr>
      </vt:variant>
      <vt:variant>
        <vt:i4>7</vt:i4>
      </vt:variant>
      <vt:variant>
        <vt:lpstr>Plages nommées</vt:lpstr>
      </vt:variant>
      <vt:variant>
        <vt:i4>27</vt:i4>
      </vt:variant>
    </vt:vector>
  </HeadingPairs>
  <TitlesOfParts>
    <vt:vector size="34" baseType="lpstr">
      <vt:lpstr>Suivi du tour poids</vt:lpstr>
      <vt:lpstr>Suivi du tour de taille</vt:lpstr>
      <vt:lpstr>Suivi du tour de biceps</vt:lpstr>
      <vt:lpstr>Suivi du tour de hanches</vt:lpstr>
      <vt:lpstr>Suivi du tour de cuisses</vt:lpstr>
      <vt:lpstr>Journal d’activité</vt:lpstr>
      <vt:lpstr>Journal d’alimentation</vt:lpstr>
      <vt:lpstr>Catégorie1</vt:lpstr>
      <vt:lpstr>Catégorie2</vt:lpstr>
      <vt:lpstr>Catégorie3</vt:lpstr>
      <vt:lpstr>Catégorie4</vt:lpstr>
      <vt:lpstr>Catégorie5</vt:lpstr>
      <vt:lpstr>'Suivi du tour poids'!ÉtiquetteObjectif1</vt:lpstr>
      <vt:lpstr>'Suivi du tour poids'!ÉtiquetteObjectif2</vt:lpstr>
      <vt:lpstr>'Suivi du tour poids'!ÉtiquetteObjectif3</vt:lpstr>
      <vt:lpstr>'Suivi du tour poids'!ÉtiquetteObjectif4</vt:lpstr>
      <vt:lpstr>'Suivi du tour poids'!ÉtiquettePoids</vt:lpstr>
      <vt:lpstr>'Journal d’activité'!Impression_des_titres</vt:lpstr>
      <vt:lpstr>'Journal d’alimentation'!Impression_des_titres</vt:lpstr>
      <vt:lpstr>'Suivi du tour de biceps'!Impression_des_titres</vt:lpstr>
      <vt:lpstr>'Suivi du tour de cuisses'!Impression_des_titres</vt:lpstr>
      <vt:lpstr>'Suivi du tour de hanches'!Impression_des_titres</vt:lpstr>
      <vt:lpstr>'Suivi du tour de taille'!Impression_des_titres</vt:lpstr>
      <vt:lpstr>'Suivi du tour poids'!Impression_des_titres</vt:lpstr>
      <vt:lpstr>'Suivi du tour poids'!Objectif1</vt:lpstr>
      <vt:lpstr>'Suivi du tour poids'!Objectif2</vt:lpstr>
      <vt:lpstr>'Suivi du tour poids'!Objectif3</vt:lpstr>
      <vt:lpstr>'Suivi du tour poids'!Objectif4</vt:lpstr>
      <vt:lpstr>'Suivi du tour poids'!ObjectifPoids</vt:lpstr>
      <vt:lpstr>'Suivi du tour poids'!PoidsActuel</vt:lpstr>
      <vt:lpstr>RechercheDate</vt:lpstr>
      <vt:lpstr>'Suivi du tour poids'!Sexe</vt:lpstr>
      <vt:lpstr>'Suivi du tour poids'!Taille</vt:lpstr>
      <vt:lpstr>'Suivi du tour poids'!UnitéMesure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2018-03-21T12:20:36Z</dcterms:created>
  <dcterms:modified xsi:type="dcterms:W3CDTF">2019-05-23T03:29:27Z</dcterms:modified>
</cp:coreProperties>
</file>