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filterPrivacy="1" codeName="ThisWorkbook" autoCompressPictures="0"/>
  <xr:revisionPtr revIDLastSave="0" documentId="13_ncr:1_{7F16FEA9-0160-48D2-8208-7E4A74583C29}" xr6:coauthVersionLast="45" xr6:coauthVersionMax="45" xr10:uidLastSave="{00000000-0000-0000-0000-000000000000}"/>
  <bookViews>
    <workbookView xWindow="-120" yWindow="-120" windowWidth="29040" windowHeight="17640" tabRatio="788" xr2:uid="{00000000-000D-0000-FFFF-FFFF00000000}"/>
  </bookViews>
  <sheets>
    <sheet name="Tammikuu" sheetId="14" r:id="rId1"/>
    <sheet name="Helmikuu" sheetId="15" r:id="rId2"/>
    <sheet name="Maaliskuu" sheetId="16" r:id="rId3"/>
    <sheet name="Huhtikuu" sheetId="17" r:id="rId4"/>
    <sheet name="Toukokuu" sheetId="18" r:id="rId5"/>
    <sheet name="Kesäkuu" sheetId="19" r:id="rId6"/>
    <sheet name="Heinäkuu" sheetId="20" r:id="rId7"/>
    <sheet name="Elokuu" sheetId="21" r:id="rId8"/>
    <sheet name="Syyskuu" sheetId="22" r:id="rId9"/>
    <sheet name="Lokakuu" sheetId="23" r:id="rId10"/>
    <sheet name="Marraskuu" sheetId="24" r:id="rId11"/>
    <sheet name="Joulukuu" sheetId="25" r:id="rId12"/>
  </sheets>
  <definedNames>
    <definedName name="Kalenterivuosi">Tammikuu!$K$5</definedName>
    <definedName name="PäivätJaViikot">{0,1,2,3,4,5,6} + {0;1;2;3;4;5}*7</definedName>
    <definedName name="_xlnm.Print_Area" localSheetId="7">Elokuu!$A:$I</definedName>
    <definedName name="_xlnm.Print_Area" localSheetId="6">Heinäkuu!$A:$I</definedName>
    <definedName name="_xlnm.Print_Area" localSheetId="1">Helmikuu!$A:$I</definedName>
    <definedName name="_xlnm.Print_Area" localSheetId="3">Huhtikuu!$A:$I</definedName>
    <definedName name="_xlnm.Print_Area" localSheetId="11">Joulukuu!$A:$I</definedName>
    <definedName name="_xlnm.Print_Area" localSheetId="5">Kesäkuu!$A:$I</definedName>
    <definedName name="_xlnm.Print_Area" localSheetId="9">Lokakuu!$A:$I</definedName>
    <definedName name="_xlnm.Print_Area" localSheetId="2">Maaliskuu!$A:$I</definedName>
    <definedName name="_xlnm.Print_Area" localSheetId="10">Marraskuu!$A:$I</definedName>
    <definedName name="_xlnm.Print_Area" localSheetId="8">Syyskuu!$A:$I</definedName>
    <definedName name="_xlnm.Print_Area" localSheetId="0">Tammikuu!$A:$I</definedName>
    <definedName name="_xlnm.Print_Area" localSheetId="4">Toukokuu!$A:$I</definedName>
    <definedName name="RivinOtsikkoalue1..K3">Tammikuu!$K$4</definedName>
    <definedName name="SarakkeenOtsikkoalue1..H12.1">Tammikuu!$B$3</definedName>
    <definedName name="SarakkeenOtsikkoalue1..H12.10">Lokakuu!$B$3</definedName>
    <definedName name="SarakkeenOtsikkoalue1..H12.11">Marraskuu!$B$3</definedName>
    <definedName name="SarakkeenOtsikkoalue1..H12.12">Joulukuu!$B$3</definedName>
    <definedName name="SarakkeenOtsikkoalue1..H12.2">Helmikuu!$B$3</definedName>
    <definedName name="SarakkeenOtsikkoalue1..H12.3">Maaliskuu!$B$3</definedName>
    <definedName name="SarakkeenOtsikkoalue1..H12.4">Huhtikuu!$B$3</definedName>
    <definedName name="SarakkeenOtsikkoalue1..H12.5">Toukokuu!$B$3</definedName>
    <definedName name="SarakkeenOtsikkoalue1..H12.6">Kesäkuu!$B$3</definedName>
    <definedName name="SarakkeenOtsikkoalue1..H12.7">Heinäkuu!$B$3</definedName>
    <definedName name="SarakkeenOtsikkoalue1..H12.8">Elokuu!$B$3</definedName>
    <definedName name="SarakkeenOtsikkoalue1..H12.9">Syyskuu!$B$3</definedName>
    <definedName name="SarakkeenOtsikkoalue2..C14.1">Tammikuu!$B$3</definedName>
    <definedName name="SarakkeenOtsikkoalue2..C14.10">Lokakuu!$B$3</definedName>
    <definedName name="SarakkeenOtsikkoalue2..C14.11">Marraskuu!$B$3</definedName>
    <definedName name="SarakkeenOtsikkoalue2..C14.12">Joulukuu!$B$3</definedName>
    <definedName name="SarakkeenOtsikkoalue2..C14.2">Helmikuu!$B$3</definedName>
    <definedName name="SarakkeenOtsikkoalue2..C14.3">Maaliskuu!$B$3</definedName>
    <definedName name="SarakkeenOtsikkoalue2..C14.4">Huhtikuu!$B$3</definedName>
    <definedName name="SarakkeenOtsikkoalue2..C14.5">Toukokuu!$B$3</definedName>
    <definedName name="SarakkeenOtsikkoalue2..C14.6">Kesäkuu!$B$3</definedName>
    <definedName name="SarakkeenOtsikkoalue2..C14.7">Heinäkuu!$B$3</definedName>
    <definedName name="SarakkeenOtsikkoalue2..C14.8">Elokuu!$B$3</definedName>
    <definedName name="SarakkeenOtsikkoalue2..C14.9">Syyskuu!$B$3</definedName>
    <definedName name="Viikon_aloituspäivä">Tammikuu!$L$5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19"/>
  <c r="B2" i="20"/>
  <c r="B2" i="18"/>
  <c r="B2" i="17"/>
  <c r="B2" i="16"/>
  <c r="B2" i="15"/>
  <c r="B2" i="14"/>
  <c r="B14" i="15" a="1"/>
  <c r="C14" i="15" s="1"/>
  <c r="B12" i="15" a="1"/>
  <c r="G12" i="15" s="1"/>
  <c r="B10" i="15" a="1"/>
  <c r="G10" i="15" s="1"/>
  <c r="B8" i="15" a="1"/>
  <c r="G8" i="15" s="1"/>
  <c r="B6" i="15" a="1"/>
  <c r="G6" i="15" s="1"/>
  <c r="B4" i="15" a="1"/>
  <c r="G4" i="15" s="1"/>
  <c r="B14" i="16"/>
  <c r="B14" i="16" a="1"/>
  <c r="C14" i="16" s="1"/>
  <c r="H12" i="16"/>
  <c r="F12" i="16"/>
  <c r="D12" i="16"/>
  <c r="B12" i="16"/>
  <c r="B12" i="16" a="1"/>
  <c r="G12" i="16" s="1"/>
  <c r="H10" i="16"/>
  <c r="F10" i="16"/>
  <c r="D10" i="16"/>
  <c r="B10" i="16"/>
  <c r="B10" i="16" a="1"/>
  <c r="G10" i="16" s="1"/>
  <c r="H8" i="16"/>
  <c r="F8" i="16"/>
  <c r="D8" i="16"/>
  <c r="B8" i="16"/>
  <c r="B8" i="16" a="1"/>
  <c r="G8" i="16" s="1"/>
  <c r="H6" i="16"/>
  <c r="F6" i="16"/>
  <c r="D6" i="16"/>
  <c r="B6" i="16"/>
  <c r="B6" i="16" a="1"/>
  <c r="G6" i="16" s="1"/>
  <c r="H4" i="16"/>
  <c r="F4" i="16"/>
  <c r="D4" i="16"/>
  <c r="B4" i="16"/>
  <c r="B4" i="16" a="1"/>
  <c r="G4" i="16" s="1"/>
  <c r="B14" i="17" a="1"/>
  <c r="C14" i="17" s="1"/>
  <c r="B12" i="17" a="1"/>
  <c r="B10" i="17" a="1"/>
  <c r="B8" i="17" a="1"/>
  <c r="B6" i="17" a="1"/>
  <c r="B4" i="17" a="1"/>
  <c r="B14" i="18"/>
  <c r="B14" i="18" a="1"/>
  <c r="C14" i="18" s="1"/>
  <c r="H12" i="18"/>
  <c r="F12" i="18"/>
  <c r="D12" i="18"/>
  <c r="B12" i="18"/>
  <c r="B12" i="18" a="1"/>
  <c r="G12" i="18" s="1"/>
  <c r="H10" i="18"/>
  <c r="F10" i="18"/>
  <c r="D10" i="18"/>
  <c r="B10" i="18"/>
  <c r="B10" i="18" a="1"/>
  <c r="G10" i="18" s="1"/>
  <c r="H8" i="18"/>
  <c r="F8" i="18"/>
  <c r="D8" i="18"/>
  <c r="B8" i="18"/>
  <c r="B8" i="18" a="1"/>
  <c r="G8" i="18" s="1"/>
  <c r="H6" i="18"/>
  <c r="F6" i="18"/>
  <c r="D6" i="18"/>
  <c r="B6" i="18"/>
  <c r="B6" i="18" a="1"/>
  <c r="G6" i="18" s="1"/>
  <c r="H4" i="18"/>
  <c r="F4" i="18"/>
  <c r="D4" i="18"/>
  <c r="B4" i="18"/>
  <c r="B4" i="18" a="1"/>
  <c r="G4" i="18" s="1"/>
  <c r="C14" i="19"/>
  <c r="B14" i="19" a="1"/>
  <c r="B14" i="19" s="1"/>
  <c r="B12" i="19" a="1"/>
  <c r="G12" i="19" s="1"/>
  <c r="B10" i="19" a="1"/>
  <c r="G10" i="19" s="1"/>
  <c r="B8" i="19" a="1"/>
  <c r="G8" i="19" s="1"/>
  <c r="B6" i="19" a="1"/>
  <c r="G6" i="19" s="1"/>
  <c r="B4" i="19" a="1"/>
  <c r="G4" i="19" s="1"/>
  <c r="B14" i="20"/>
  <c r="B14" i="20" a="1"/>
  <c r="C14" i="20" s="1"/>
  <c r="H12" i="20"/>
  <c r="F12" i="20"/>
  <c r="D12" i="20"/>
  <c r="B12" i="20"/>
  <c r="B12" i="20" a="1"/>
  <c r="G12" i="20" s="1"/>
  <c r="H10" i="20"/>
  <c r="F10" i="20"/>
  <c r="D10" i="20"/>
  <c r="B10" i="20"/>
  <c r="B10" i="20" a="1"/>
  <c r="G10" i="20" s="1"/>
  <c r="H8" i="20"/>
  <c r="F8" i="20"/>
  <c r="D8" i="20"/>
  <c r="B8" i="20"/>
  <c r="B8" i="20" a="1"/>
  <c r="G8" i="20" s="1"/>
  <c r="H6" i="20"/>
  <c r="F6" i="20"/>
  <c r="D6" i="20"/>
  <c r="B6" i="20"/>
  <c r="B6" i="20" a="1"/>
  <c r="G6" i="20" s="1"/>
  <c r="B4" i="20" a="1"/>
  <c r="H4" i="20" s="1"/>
  <c r="B14" i="21" a="1"/>
  <c r="C14" i="21" s="1"/>
  <c r="B12" i="21" a="1"/>
  <c r="G12" i="21" s="1"/>
  <c r="B10" i="21" a="1"/>
  <c r="G10" i="21" s="1"/>
  <c r="B8" i="21" a="1"/>
  <c r="G8" i="21" s="1"/>
  <c r="B6" i="21" a="1"/>
  <c r="G6" i="21" s="1"/>
  <c r="B4" i="21" a="1"/>
  <c r="G4" i="21" s="1"/>
  <c r="B14" i="22"/>
  <c r="B14" i="22" a="1"/>
  <c r="C14" i="22" s="1"/>
  <c r="H12" i="22"/>
  <c r="F12" i="22"/>
  <c r="D12" i="22"/>
  <c r="B12" i="22"/>
  <c r="B12" i="22" a="1"/>
  <c r="G12" i="22" s="1"/>
  <c r="H10" i="22"/>
  <c r="F10" i="22"/>
  <c r="D10" i="22"/>
  <c r="B10" i="22"/>
  <c r="B10" i="22" a="1"/>
  <c r="G10" i="22" s="1"/>
  <c r="H8" i="22"/>
  <c r="F8" i="22"/>
  <c r="D8" i="22"/>
  <c r="B8" i="22"/>
  <c r="B8" i="22" a="1"/>
  <c r="G8" i="22" s="1"/>
  <c r="H6" i="22"/>
  <c r="F6" i="22"/>
  <c r="D6" i="22"/>
  <c r="B6" i="22"/>
  <c r="B6" i="22" a="1"/>
  <c r="G6" i="22" s="1"/>
  <c r="B4" i="22" a="1"/>
  <c r="H4" i="22" s="1"/>
  <c r="B14" i="23" a="1"/>
  <c r="C14" i="23" s="1"/>
  <c r="B12" i="23" a="1"/>
  <c r="G12" i="23" s="1"/>
  <c r="B10" i="23" a="1"/>
  <c r="G10" i="23" s="1"/>
  <c r="B8" i="23" a="1"/>
  <c r="G8" i="23" s="1"/>
  <c r="B6" i="23" a="1"/>
  <c r="G6" i="23" s="1"/>
  <c r="B4" i="23" a="1"/>
  <c r="G4" i="23" s="1"/>
  <c r="B14" i="24"/>
  <c r="B14" i="24" a="1"/>
  <c r="C14" i="24" s="1"/>
  <c r="H12" i="24"/>
  <c r="F12" i="24"/>
  <c r="D12" i="24"/>
  <c r="B12" i="24"/>
  <c r="B12" i="24" a="1"/>
  <c r="G12" i="24" s="1"/>
  <c r="H10" i="24"/>
  <c r="F10" i="24"/>
  <c r="D10" i="24"/>
  <c r="B10" i="24"/>
  <c r="B10" i="24" a="1"/>
  <c r="G10" i="24" s="1"/>
  <c r="H8" i="24"/>
  <c r="F8" i="24"/>
  <c r="D8" i="24"/>
  <c r="B8" i="24"/>
  <c r="B8" i="24" a="1"/>
  <c r="G8" i="24" s="1"/>
  <c r="H6" i="24"/>
  <c r="F6" i="24"/>
  <c r="D6" i="24"/>
  <c r="B6" i="24"/>
  <c r="B6" i="24" a="1"/>
  <c r="G6" i="24" s="1"/>
  <c r="B4" i="24" a="1"/>
  <c r="H4" i="24" s="1"/>
  <c r="B14" i="25" a="1"/>
  <c r="C14" i="25" s="1"/>
  <c r="B12" i="25" a="1"/>
  <c r="G12" i="25" s="1"/>
  <c r="B10" i="25" a="1"/>
  <c r="G10" i="25" s="1"/>
  <c r="B8" i="25" a="1"/>
  <c r="G8" i="25" s="1"/>
  <c r="B6" i="25" a="1"/>
  <c r="G6" i="25" s="1"/>
  <c r="B4" i="25" a="1"/>
  <c r="G4" i="25" s="1"/>
  <c r="B14" i="14"/>
  <c r="B14" i="14" a="1"/>
  <c r="C14" i="14" s="1"/>
  <c r="H12" i="14"/>
  <c r="F12" i="14"/>
  <c r="D12" i="14"/>
  <c r="B12" i="14"/>
  <c r="B12" i="14" a="1"/>
  <c r="G12" i="14" s="1"/>
  <c r="H10" i="14"/>
  <c r="F10" i="14"/>
  <c r="D10" i="14"/>
  <c r="B10" i="14"/>
  <c r="B10" i="14" a="1"/>
  <c r="G10" i="14" s="1"/>
  <c r="H8" i="14"/>
  <c r="F8" i="14"/>
  <c r="D8" i="14"/>
  <c r="B8" i="14"/>
  <c r="B8" i="14" a="1"/>
  <c r="G8" i="14" s="1"/>
  <c r="H6" i="14"/>
  <c r="F6" i="14"/>
  <c r="D6" i="14"/>
  <c r="B6" i="14"/>
  <c r="B6" i="14" a="1"/>
  <c r="G6" i="14" s="1"/>
  <c r="B4" i="14" a="1"/>
  <c r="H4" i="14" s="1"/>
  <c r="C4" i="14" l="1"/>
  <c r="E4" i="14"/>
  <c r="G4" i="14"/>
  <c r="C6" i="14"/>
  <c r="E6" i="14"/>
  <c r="C8" i="14"/>
  <c r="E8" i="14"/>
  <c r="C10" i="14"/>
  <c r="E10" i="14"/>
  <c r="C12" i="14"/>
  <c r="E12" i="14"/>
  <c r="B4" i="25"/>
  <c r="D4" i="25"/>
  <c r="F4" i="25"/>
  <c r="H4" i="25"/>
  <c r="B6" i="25"/>
  <c r="D6" i="25"/>
  <c r="F6" i="25"/>
  <c r="H6" i="25"/>
  <c r="B8" i="25"/>
  <c r="D8" i="25"/>
  <c r="F8" i="25"/>
  <c r="H8" i="25"/>
  <c r="B10" i="25"/>
  <c r="D10" i="25"/>
  <c r="F10" i="25"/>
  <c r="H10" i="25"/>
  <c r="B12" i="25"/>
  <c r="D12" i="25"/>
  <c r="F12" i="25"/>
  <c r="H12" i="25"/>
  <c r="B14" i="25"/>
  <c r="C4" i="24"/>
  <c r="E4" i="24"/>
  <c r="G4" i="24"/>
  <c r="C6" i="24"/>
  <c r="E6" i="24"/>
  <c r="C8" i="24"/>
  <c r="E8" i="24"/>
  <c r="C10" i="24"/>
  <c r="E10" i="24"/>
  <c r="C12" i="24"/>
  <c r="E12" i="24"/>
  <c r="B4" i="23"/>
  <c r="D4" i="23"/>
  <c r="F4" i="23"/>
  <c r="H4" i="23"/>
  <c r="B6" i="23"/>
  <c r="D6" i="23"/>
  <c r="F6" i="23"/>
  <c r="H6" i="23"/>
  <c r="B8" i="23"/>
  <c r="D8" i="23"/>
  <c r="F8" i="23"/>
  <c r="H8" i="23"/>
  <c r="B10" i="23"/>
  <c r="D10" i="23"/>
  <c r="F10" i="23"/>
  <c r="H10" i="23"/>
  <c r="B12" i="23"/>
  <c r="D12" i="23"/>
  <c r="F12" i="23"/>
  <c r="H12" i="23"/>
  <c r="B14" i="23"/>
  <c r="C4" i="22"/>
  <c r="E4" i="22"/>
  <c r="G4" i="22"/>
  <c r="C6" i="22"/>
  <c r="E6" i="22"/>
  <c r="C8" i="22"/>
  <c r="E8" i="22"/>
  <c r="C10" i="22"/>
  <c r="E10" i="22"/>
  <c r="C12" i="22"/>
  <c r="E12" i="22"/>
  <c r="B4" i="21"/>
  <c r="D4" i="21"/>
  <c r="F4" i="21"/>
  <c r="H4" i="21"/>
  <c r="B6" i="21"/>
  <c r="D6" i="21"/>
  <c r="F6" i="21"/>
  <c r="H6" i="21"/>
  <c r="B8" i="21"/>
  <c r="D8" i="21"/>
  <c r="F8" i="21"/>
  <c r="H8" i="21"/>
  <c r="B10" i="21"/>
  <c r="D10" i="21"/>
  <c r="F10" i="21"/>
  <c r="H10" i="21"/>
  <c r="B12" i="21"/>
  <c r="D12" i="21"/>
  <c r="F12" i="21"/>
  <c r="H12" i="21"/>
  <c r="B14" i="21"/>
  <c r="C4" i="20"/>
  <c r="E4" i="20"/>
  <c r="G4" i="20"/>
  <c r="C6" i="20"/>
  <c r="E6" i="20"/>
  <c r="C8" i="20"/>
  <c r="E8" i="20"/>
  <c r="C10" i="20"/>
  <c r="E10" i="20"/>
  <c r="C12" i="20"/>
  <c r="E12" i="20"/>
  <c r="B4" i="19"/>
  <c r="D4" i="19"/>
  <c r="F4" i="19"/>
  <c r="H4" i="19"/>
  <c r="B6" i="19"/>
  <c r="D6" i="19"/>
  <c r="F6" i="19"/>
  <c r="H6" i="19"/>
  <c r="B8" i="19"/>
  <c r="D8" i="19"/>
  <c r="C10" i="19"/>
  <c r="C12" i="19"/>
  <c r="H4" i="17"/>
  <c r="F4" i="17"/>
  <c r="D4" i="17"/>
  <c r="B4" i="17"/>
  <c r="E4" i="17"/>
  <c r="H6" i="17"/>
  <c r="F6" i="17"/>
  <c r="D6" i="17"/>
  <c r="B6" i="17"/>
  <c r="E6" i="17"/>
  <c r="H8" i="17"/>
  <c r="F8" i="17"/>
  <c r="D8" i="17"/>
  <c r="B8" i="17"/>
  <c r="E8" i="17"/>
  <c r="H10" i="17"/>
  <c r="F10" i="17"/>
  <c r="D10" i="17"/>
  <c r="B10" i="17"/>
  <c r="E10" i="17"/>
  <c r="H12" i="17"/>
  <c r="F12" i="17"/>
  <c r="D12" i="17"/>
  <c r="B12" i="17"/>
  <c r="E12" i="17"/>
  <c r="B4" i="14"/>
  <c r="D4" i="14"/>
  <c r="F4" i="14"/>
  <c r="C4" i="25"/>
  <c r="E4" i="25"/>
  <c r="C6" i="25"/>
  <c r="E6" i="25"/>
  <c r="C8" i="25"/>
  <c r="E8" i="25"/>
  <c r="C10" i="25"/>
  <c r="E10" i="25"/>
  <c r="C12" i="25"/>
  <c r="E12" i="25"/>
  <c r="B4" i="24"/>
  <c r="D4" i="24"/>
  <c r="F4" i="24"/>
  <c r="C4" i="23"/>
  <c r="E4" i="23"/>
  <c r="C6" i="23"/>
  <c r="E6" i="23"/>
  <c r="C8" i="23"/>
  <c r="E8" i="23"/>
  <c r="C10" i="23"/>
  <c r="E10" i="23"/>
  <c r="C12" i="23"/>
  <c r="E12" i="23"/>
  <c r="B4" i="22"/>
  <c r="D4" i="22"/>
  <c r="F4" i="22"/>
  <c r="C4" i="21"/>
  <c r="E4" i="21"/>
  <c r="C6" i="21"/>
  <c r="E6" i="21"/>
  <c r="C8" i="21"/>
  <c r="E8" i="21"/>
  <c r="C10" i="21"/>
  <c r="E10" i="21"/>
  <c r="C12" i="21"/>
  <c r="E12" i="21"/>
  <c r="B4" i="20"/>
  <c r="D4" i="20"/>
  <c r="F4" i="20"/>
  <c r="C4" i="19"/>
  <c r="E4" i="19"/>
  <c r="C6" i="19"/>
  <c r="E6" i="19"/>
  <c r="H8" i="19"/>
  <c r="F8" i="19"/>
  <c r="C8" i="19"/>
  <c r="E8" i="19"/>
  <c r="H10" i="19"/>
  <c r="F10" i="19"/>
  <c r="D10" i="19"/>
  <c r="B10" i="19"/>
  <c r="E10" i="19"/>
  <c r="H12" i="19"/>
  <c r="F12" i="19"/>
  <c r="D12" i="19"/>
  <c r="B12" i="19"/>
  <c r="E12" i="19"/>
  <c r="C4" i="17"/>
  <c r="G4" i="17"/>
  <c r="C6" i="17"/>
  <c r="G6" i="17"/>
  <c r="C8" i="17"/>
  <c r="G8" i="17"/>
  <c r="C10" i="17"/>
  <c r="G10" i="17"/>
  <c r="C12" i="17"/>
  <c r="G12" i="17"/>
  <c r="C4" i="18"/>
  <c r="E4" i="18"/>
  <c r="C6" i="18"/>
  <c r="E6" i="18"/>
  <c r="C8" i="18"/>
  <c r="E8" i="18"/>
  <c r="C10" i="18"/>
  <c r="E10" i="18"/>
  <c r="C12" i="18"/>
  <c r="E12" i="18"/>
  <c r="B14" i="17"/>
  <c r="C4" i="16"/>
  <c r="E4" i="16"/>
  <c r="C6" i="16"/>
  <c r="E6" i="16"/>
  <c r="C8" i="16"/>
  <c r="E8" i="16"/>
  <c r="C10" i="16"/>
  <c r="E10" i="16"/>
  <c r="C12" i="16"/>
  <c r="E12" i="16"/>
  <c r="B4" i="15"/>
  <c r="D4" i="15"/>
  <c r="F4" i="15"/>
  <c r="H4" i="15"/>
  <c r="B6" i="15"/>
  <c r="D6" i="15"/>
  <c r="F6" i="15"/>
  <c r="H6" i="15"/>
  <c r="B8" i="15"/>
  <c r="D8" i="15"/>
  <c r="F8" i="15"/>
  <c r="H8" i="15"/>
  <c r="B10" i="15"/>
  <c r="D10" i="15"/>
  <c r="F10" i="15"/>
  <c r="H10" i="15"/>
  <c r="B12" i="15"/>
  <c r="D12" i="15"/>
  <c r="F12" i="15"/>
  <c r="H12" i="15"/>
  <c r="B14" i="15"/>
  <c r="C4" i="15"/>
  <c r="E4" i="15"/>
  <c r="C6" i="15"/>
  <c r="E6" i="15"/>
  <c r="C8" i="15"/>
  <c r="E8" i="15"/>
  <c r="C10" i="15"/>
  <c r="E10" i="15"/>
  <c r="C12" i="15"/>
  <c r="E12" i="15"/>
  <c r="B3" i="24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C3" i="25"/>
  <c r="E3" i="25"/>
  <c r="D3" i="24"/>
  <c r="F3" i="24"/>
  <c r="H3" i="24"/>
  <c r="C3" i="24"/>
  <c r="E3" i="24"/>
  <c r="D3" i="23"/>
  <c r="F3" i="23"/>
  <c r="H3" i="23"/>
  <c r="C3" i="23"/>
  <c r="E3" i="23"/>
  <c r="C3" i="22"/>
  <c r="E3" i="22"/>
  <c r="G3" i="22"/>
  <c r="D3" i="22"/>
  <c r="F3" i="22"/>
  <c r="D3" i="21"/>
  <c r="F3" i="21"/>
  <c r="H3" i="21"/>
  <c r="C3" i="21"/>
  <c r="E3" i="21"/>
  <c r="C3" i="20"/>
  <c r="G3" i="20"/>
  <c r="D3" i="20"/>
  <c r="F3" i="20"/>
  <c r="H3" i="20"/>
  <c r="C3" i="19"/>
  <c r="E3" i="19"/>
  <c r="G3" i="19"/>
  <c r="D3" i="19"/>
  <c r="F3" i="19"/>
  <c r="C3" i="18"/>
  <c r="E3" i="18"/>
  <c r="C3" i="17"/>
  <c r="E3" i="17"/>
  <c r="G3" i="17"/>
  <c r="D3" i="17"/>
  <c r="F3" i="17"/>
  <c r="C3" i="16"/>
  <c r="E3" i="16"/>
  <c r="G3" i="16"/>
  <c r="D3" i="16"/>
  <c r="F3" i="16"/>
  <c r="C3" i="15"/>
  <c r="E3" i="15"/>
  <c r="G3" i="15"/>
  <c r="D3" i="15"/>
  <c r="F3" i="15"/>
  <c r="B3" i="14"/>
  <c r="G3" i="14" l="1"/>
  <c r="E3" i="14"/>
  <c r="C3" i="14"/>
  <c r="H3" i="14"/>
  <c r="F3" i="14"/>
  <c r="D3" i="14"/>
</calcChain>
</file>

<file path=xl/sharedStrings.xml><?xml version="1.0" encoding="utf-8"?>
<sst xmlns="http://schemas.openxmlformats.org/spreadsheetml/2006/main" count="28" uniqueCount="6">
  <si>
    <t>Muistiinpanot</t>
  </si>
  <si>
    <t xml:space="preserve"> </t>
  </si>
  <si>
    <t>Kalenterin asetukset</t>
  </si>
  <si>
    <t>Vuosi</t>
  </si>
  <si>
    <t>Viikon aloituspäivä</t>
  </si>
  <si>
    <t>maanantai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</si>
</sst>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\ &quot;€&quot;_-;\-* #,##0\ &quot;€&quot;_-;_-* &quot;-&quot;\ &quot;€&quot;_-;_-@_-"/>
    <numFmt numFmtId="165" formatCode="_-* #,##0.00\ &quot;€&quot;_-;\-* #,##0.00\ &quot;€&quot;_-;_-* &quot;-&quot;??\ &quot;€&quot;_-;_-@_-"/>
    <numFmt numFmtId="166" formatCode="_(* #,##0_);_(* \(#,##0\);_(* &quot;-&quot;_);_(@_)"/>
    <numFmt numFmtId="167" formatCode="_(* #,##0.00_);_(* \(#,##0.00\);_(* &quot;-&quot;??_);_(@_)"/>
    <numFmt numFmtId="168" formatCode="d"/>
  </numFmts>
  <fonts count="33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8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67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0" applyFont="1" applyFill="1" applyBorder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5" fillId="0" borderId="0" xfId="0" applyFont="1" applyFill="1" applyBorder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0" xfId="0" applyFont="1" applyFill="1" applyBorder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Fill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Fill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Fill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Fill="1" applyBorder="1" applyAlignment="1">
      <alignment horizontal="left" vertical="top" wrapText="1" indent="1"/>
    </xf>
    <xf numFmtId="168" fontId="15" fillId="0" borderId="9" xfId="12" applyNumberFormat="1" applyFont="1" applyFill="1" applyBorder="1" applyAlignment="1">
      <alignment horizontal="right" indent="1"/>
    </xf>
    <xf numFmtId="168" fontId="15" fillId="0" borderId="11" xfId="12" applyNumberFormat="1" applyFont="1" applyFill="1" applyBorder="1" applyAlignment="1">
      <alignment horizontal="right" indent="1"/>
    </xf>
    <xf numFmtId="168" fontId="15" fillId="0" borderId="9" xfId="13" applyNumberFormat="1" applyFont="1" applyFill="1" applyBorder="1" applyAlignment="1">
      <alignment horizontal="right" vertical="center" wrapText="1" indent="1"/>
    </xf>
    <xf numFmtId="168" fontId="15" fillId="0" borderId="9" xfId="12" applyNumberFormat="1" applyFont="1" applyFill="1" applyBorder="1" applyAlignment="1">
      <alignment horizontal="right" vertical="center" indent="1"/>
    </xf>
    <xf numFmtId="168" fontId="15" fillId="0" borderId="26" xfId="12" applyNumberFormat="1" applyFont="1" applyFill="1" applyBorder="1" applyAlignment="1">
      <alignment horizontal="right" indent="1"/>
    </xf>
    <xf numFmtId="168" fontId="15" fillId="0" borderId="26" xfId="13" applyNumberFormat="1" applyFont="1" applyFill="1" applyBorder="1" applyAlignment="1">
      <alignment horizontal="right" vertical="center" wrapText="1" indent="1"/>
    </xf>
    <xf numFmtId="168" fontId="15" fillId="0" borderId="26" xfId="12" applyNumberFormat="1" applyFont="1" applyFill="1" applyBorder="1" applyAlignment="1">
      <alignment horizontal="right" vertical="center" indent="1"/>
    </xf>
    <xf numFmtId="168" fontId="15" fillId="0" borderId="20" xfId="12" applyNumberFormat="1" applyFont="1" applyFill="1" applyBorder="1" applyAlignment="1">
      <alignment horizontal="right" indent="1"/>
    </xf>
    <xf numFmtId="168" fontId="15" fillId="0" borderId="20" xfId="13" applyNumberFormat="1" applyFont="1" applyFill="1" applyBorder="1" applyAlignment="1">
      <alignment horizontal="right" vertical="center" wrapText="1" indent="1"/>
    </xf>
    <xf numFmtId="168" fontId="15" fillId="0" borderId="20" xfId="12" applyNumberFormat="1" applyFont="1" applyFill="1" applyBorder="1" applyAlignment="1">
      <alignment horizontal="right" vertical="center" indent="1"/>
    </xf>
    <xf numFmtId="168" fontId="15" fillId="0" borderId="14" xfId="12" applyNumberFormat="1" applyFont="1" applyFill="1" applyBorder="1" applyAlignment="1">
      <alignment horizontal="right" indent="1"/>
    </xf>
    <xf numFmtId="168" fontId="15" fillId="0" borderId="14" xfId="13" applyNumberFormat="1" applyFont="1" applyFill="1" applyBorder="1" applyAlignment="1">
      <alignment horizontal="right" vertical="center" wrapText="1" indent="1"/>
    </xf>
    <xf numFmtId="168" fontId="15" fillId="0" borderId="14" xfId="12" applyNumberFormat="1" applyFont="1" applyFill="1" applyBorder="1" applyAlignment="1">
      <alignment horizontal="right" vertical="center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 applyAlignment="1">
      <alignment horizontal="left" vertical="top" wrapText="1" indent="1"/>
    </xf>
    <xf numFmtId="0" fontId="16" fillId="0" borderId="12" xfId="11" applyFont="1" applyFill="1" applyBorder="1" applyAlignment="1">
      <alignment horizontal="left" vertical="top" wrapText="1" indent="1"/>
    </xf>
    <xf numFmtId="0" fontId="17" fillId="6" borderId="0" xfId="15" applyFont="1" applyFill="1" applyBorder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 applyAlignment="1">
      <alignment horizontal="left" vertical="top" wrapText="1" indent="1"/>
    </xf>
    <xf numFmtId="0" fontId="16" fillId="0" borderId="17" xfId="11" applyFont="1" applyFill="1" applyBorder="1" applyAlignment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 applyAlignment="1">
      <alignment horizontal="left" vertical="top" wrapText="1" indent="1"/>
    </xf>
    <xf numFmtId="0" fontId="16" fillId="0" borderId="23" xfId="11" applyFont="1" applyFill="1" applyBorder="1" applyAlignment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 applyAlignment="1">
      <alignment horizontal="left" vertical="top" wrapText="1" indent="1"/>
    </xf>
    <xf numFmtId="0" fontId="16" fillId="0" borderId="29" xfId="11" applyFont="1" applyFill="1" applyBorder="1" applyAlignment="1">
      <alignment horizontal="left" vertical="top" wrapText="1" indent="1"/>
    </xf>
  </cellXfs>
  <cellStyles count="50">
    <cellStyle name="20% - Accent1" xfId="29" builtinId="30" customBuiltin="1"/>
    <cellStyle name="20% - Accent2" xfId="32" builtinId="34" customBuiltin="1"/>
    <cellStyle name="20% - Accent3" xfId="36" builtinId="38" customBuiltin="1"/>
    <cellStyle name="20% - Accent4" xfId="40" builtinId="42" customBuiltin="1"/>
    <cellStyle name="20% - Accent5" xfId="43" builtinId="46" customBuiltin="1"/>
    <cellStyle name="20% - Accent6" xfId="47" builtinId="50" customBuiltin="1"/>
    <cellStyle name="40% - Accent1" xfId="1" builtinId="31" customBuiltin="1"/>
    <cellStyle name="40% - Accent2" xfId="33" builtinId="35" customBuiltin="1"/>
    <cellStyle name="40% - Accent3" xfId="37" builtinId="39" customBuiltin="1"/>
    <cellStyle name="40% - Accent4" xfId="41" builtinId="43" customBuiltin="1"/>
    <cellStyle name="40% - Accent5" xfId="44" builtinId="47" customBuiltin="1"/>
    <cellStyle name="40% - Accent6" xfId="48" builtinId="51" customBuiltin="1"/>
    <cellStyle name="60% - Accent1" xfId="30" builtinId="32" customBuiltin="1"/>
    <cellStyle name="60% - Accent2" xfId="34" builtinId="36" customBuiltin="1"/>
    <cellStyle name="60% - Accent3" xfId="38" builtinId="40" customBuiltin="1"/>
    <cellStyle name="60% - Accent4" xfId="42" builtinId="44" customBuiltin="1"/>
    <cellStyle name="60% - Accent5" xfId="45" builtinId="48" customBuiltin="1"/>
    <cellStyle name="60% - Accent6" xfId="49" builtinId="52" customBuiltin="1"/>
    <cellStyle name="Accent1" xfId="3" builtinId="29" customBuiltin="1"/>
    <cellStyle name="Accent2" xfId="31" builtinId="33" customBuiltin="1"/>
    <cellStyle name="Accent3" xfId="35" builtinId="37" customBuiltin="1"/>
    <cellStyle name="Accent4" xfId="39" builtinId="41" customBuiltin="1"/>
    <cellStyle name="Accent5" xfId="4" builtinId="45" customBuiltin="1"/>
    <cellStyle name="Accent6" xfId="46" builtinId="49" customBuiltin="1"/>
    <cellStyle name="Asetukset-merkintä" xfId="14" xr:uid="{00000000-0005-0000-0000-00000F000000}"/>
    <cellStyle name="Bad" xfId="18" builtinId="27" customBuiltin="1"/>
    <cellStyle name="Calculation" xfId="22" builtinId="22" customBuiltin="1"/>
    <cellStyle name="Check Cell" xfId="24" builtinId="23" customBuiltin="1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Explanatory Text" xfId="27" builtinId="53" customBuiltin="1"/>
    <cellStyle name="Good" xfId="17" builtinId="26" customBuiltin="1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Input" xfId="20" builtinId="20" customBuiltin="1"/>
    <cellStyle name="Linked Cell" xfId="23" builtinId="24" customBuiltin="1"/>
    <cellStyle name="Neutral" xfId="19" builtinId="28" customBuiltin="1"/>
    <cellStyle name="Normal" xfId="0" builtinId="0" customBuiltin="1"/>
    <cellStyle name="Note" xfId="26" builtinId="10" customBuiltin="1"/>
    <cellStyle name="Output" xfId="21" builtinId="21" customBuiltin="1"/>
    <cellStyle name="Päivä" xfId="12" xr:uid="{00000000-0005-0000-0000-000008000000}"/>
    <cellStyle name="Percent" xfId="10" builtinId="5" customBuiltin="1"/>
    <cellStyle name="Title" xfId="5" builtinId="15" customBuiltin="1"/>
    <cellStyle name="Total" xfId="28" builtinId="25" customBuiltin="1"/>
    <cellStyle name="Vaihtuvavärinen" xfId="13" xr:uid="{00000000-0005-0000-0000-000003000000}"/>
    <cellStyle name="Warning Text" xfId="25" builtinId="11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454111</xdr:colOff>
      <xdr:row>1</xdr:row>
      <xdr:rowOff>0</xdr:rowOff>
    </xdr:from>
    <xdr:to>
      <xdr:col>8</xdr:col>
      <xdr:colOff>3089</xdr:colOff>
      <xdr:row>1</xdr:row>
      <xdr:rowOff>1143000</xdr:rowOff>
    </xdr:to>
    <xdr:pic>
      <xdr:nvPicPr>
        <xdr:cNvPr id="3" name="Kuva 2" descr="Ylätunniste, talvi&#10;&#10;Wordin kuvakollaasi: Talvi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78411" y="114300"/>
          <a:ext cx="4616278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341609</xdr:colOff>
      <xdr:row>1</xdr:row>
      <xdr:rowOff>0</xdr:rowOff>
    </xdr:from>
    <xdr:to>
      <xdr:col>8</xdr:col>
      <xdr:colOff>1290</xdr:colOff>
      <xdr:row>1</xdr:row>
      <xdr:rowOff>1143000</xdr:rowOff>
    </xdr:to>
    <xdr:pic>
      <xdr:nvPicPr>
        <xdr:cNvPr id="4" name="Kuva 3" descr="Ylätunniste, syksy&#10;&#10;Wordin kuvakollaasi: Syksy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65909" y="114300"/>
          <a:ext cx="4726981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341609</xdr:colOff>
      <xdr:row>1</xdr:row>
      <xdr:rowOff>0</xdr:rowOff>
    </xdr:from>
    <xdr:to>
      <xdr:col>8</xdr:col>
      <xdr:colOff>1290</xdr:colOff>
      <xdr:row>1</xdr:row>
      <xdr:rowOff>1143000</xdr:rowOff>
    </xdr:to>
    <xdr:pic>
      <xdr:nvPicPr>
        <xdr:cNvPr id="4" name="Kuva 3" descr="Ylätunniste, syksy&#10;&#10;Wordin kuvakollaasi: Syksy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65909" y="114300"/>
          <a:ext cx="4726981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454111</xdr:colOff>
      <xdr:row>1</xdr:row>
      <xdr:rowOff>0</xdr:rowOff>
    </xdr:from>
    <xdr:to>
      <xdr:col>8</xdr:col>
      <xdr:colOff>3089</xdr:colOff>
      <xdr:row>1</xdr:row>
      <xdr:rowOff>1143000</xdr:rowOff>
    </xdr:to>
    <xdr:pic>
      <xdr:nvPicPr>
        <xdr:cNvPr id="3" name="Kuva 2" descr="Ylätunniste, talvi&#10;&#10;Wordin kuvakollaasi: Talvi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78411" y="114300"/>
          <a:ext cx="4616278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454111</xdr:colOff>
      <xdr:row>1</xdr:row>
      <xdr:rowOff>0</xdr:rowOff>
    </xdr:from>
    <xdr:to>
      <xdr:col>8</xdr:col>
      <xdr:colOff>3089</xdr:colOff>
      <xdr:row>1</xdr:row>
      <xdr:rowOff>1143000</xdr:rowOff>
    </xdr:to>
    <xdr:pic>
      <xdr:nvPicPr>
        <xdr:cNvPr id="3" name="Kuva 2" descr="Ylätunniste, talvi&#10;&#10;Wordin kuvakollaasi: Talvi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78411" y="114300"/>
          <a:ext cx="4616278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551551</xdr:colOff>
      <xdr:row>1</xdr:row>
      <xdr:rowOff>0</xdr:rowOff>
    </xdr:from>
    <xdr:to>
      <xdr:col>8</xdr:col>
      <xdr:colOff>898</xdr:colOff>
      <xdr:row>1</xdr:row>
      <xdr:rowOff>1143000</xdr:rowOff>
    </xdr:to>
    <xdr:pic>
      <xdr:nvPicPr>
        <xdr:cNvPr id="2" name="Kuva 1" descr="Ylätunniste, kevät&#10;&#10;Wordin kuvakollaasi: Kevä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75851" y="114300"/>
          <a:ext cx="4516647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551551</xdr:colOff>
      <xdr:row>1</xdr:row>
      <xdr:rowOff>0</xdr:rowOff>
    </xdr:from>
    <xdr:to>
      <xdr:col>8</xdr:col>
      <xdr:colOff>898</xdr:colOff>
      <xdr:row>1</xdr:row>
      <xdr:rowOff>1143000</xdr:rowOff>
    </xdr:to>
    <xdr:pic>
      <xdr:nvPicPr>
        <xdr:cNvPr id="4" name="Kuva 3" descr="Ylätunniste, kevät&#10;&#10;Wordin kuvakollaasi: Kevät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75851" y="114300"/>
          <a:ext cx="4516647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551551</xdr:colOff>
      <xdr:row>1</xdr:row>
      <xdr:rowOff>0</xdr:rowOff>
    </xdr:from>
    <xdr:to>
      <xdr:col>8</xdr:col>
      <xdr:colOff>898</xdr:colOff>
      <xdr:row>1</xdr:row>
      <xdr:rowOff>1143000</xdr:rowOff>
    </xdr:to>
    <xdr:pic>
      <xdr:nvPicPr>
        <xdr:cNvPr id="4" name="Kuva 3" descr="Ylätunniste, kevät&#10;&#10;Wordin kuvakollaasi: Kevät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75851" y="114300"/>
          <a:ext cx="4516647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305954</xdr:colOff>
      <xdr:row>1</xdr:row>
      <xdr:rowOff>0</xdr:rowOff>
    </xdr:from>
    <xdr:to>
      <xdr:col>7</xdr:col>
      <xdr:colOff>1265671</xdr:colOff>
      <xdr:row>1</xdr:row>
      <xdr:rowOff>1143000</xdr:rowOff>
    </xdr:to>
    <xdr:pic>
      <xdr:nvPicPr>
        <xdr:cNvPr id="3" name="Kuva 2" descr="Ylätunniste, kesä&#10;&#10;Wordin kuvakollaasi: Kesä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30254" y="114300"/>
          <a:ext cx="4760192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305954</xdr:colOff>
      <xdr:row>1</xdr:row>
      <xdr:rowOff>0</xdr:rowOff>
    </xdr:from>
    <xdr:to>
      <xdr:col>7</xdr:col>
      <xdr:colOff>1265671</xdr:colOff>
      <xdr:row>1</xdr:row>
      <xdr:rowOff>1143000</xdr:rowOff>
    </xdr:to>
    <xdr:pic>
      <xdr:nvPicPr>
        <xdr:cNvPr id="4" name="Kuva 3" descr="Ylätunniste, kesä&#10;&#10;Wordin kuvakollaasi: Kesä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30254" y="114300"/>
          <a:ext cx="4760192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305954</xdr:colOff>
      <xdr:row>1</xdr:row>
      <xdr:rowOff>0</xdr:rowOff>
    </xdr:from>
    <xdr:to>
      <xdr:col>7</xdr:col>
      <xdr:colOff>1265671</xdr:colOff>
      <xdr:row>1</xdr:row>
      <xdr:rowOff>1143000</xdr:rowOff>
    </xdr:to>
    <xdr:pic>
      <xdr:nvPicPr>
        <xdr:cNvPr id="4" name="Kuva 3" descr="Ylätunniste, kesä&#10;&#10;Wordin kuvakollaasi: Kesä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30254" y="114300"/>
          <a:ext cx="4760192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341609</xdr:colOff>
      <xdr:row>1</xdr:row>
      <xdr:rowOff>0</xdr:rowOff>
    </xdr:from>
    <xdr:to>
      <xdr:col>8</xdr:col>
      <xdr:colOff>1290</xdr:colOff>
      <xdr:row>1</xdr:row>
      <xdr:rowOff>1143000</xdr:rowOff>
    </xdr:to>
    <xdr:pic>
      <xdr:nvPicPr>
        <xdr:cNvPr id="3" name="Kuva 2" descr="Ylätunniste, syksy&#10;&#10;Wordin kuvakollaasi: Syksy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265909" y="114300"/>
          <a:ext cx="4726981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tabSelected="1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2" width="19.125" style="2" customWidth="1"/>
    <col min="13" max="13" width="1.625" style="2" customWidth="1"/>
    <col min="14" max="16384" width="8.75" style="2"/>
  </cols>
  <sheetData>
    <row r="1" spans="1:12" ht="9" customHeight="1" x14ac:dyDescent="0.3">
      <c r="I1" s="2" t="s">
        <v>1</v>
      </c>
    </row>
    <row r="2" spans="1:12" ht="96" customHeight="1" x14ac:dyDescent="0.3">
      <c r="B2" s="46" t="str">
        <f>"Tammikuu "&amp;Kalenterivuosi</f>
        <v>Tammikuu 2021</v>
      </c>
      <c r="C2" s="46"/>
      <c r="D2" s="46"/>
      <c r="E2" s="3"/>
      <c r="F2" s="3"/>
      <c r="G2" s="3"/>
      <c r="H2" s="4"/>
    </row>
    <row r="3" spans="1:12" s="11" customFormat="1" ht="24" customHeight="1" x14ac:dyDescent="0.3">
      <c r="A3" s="10"/>
      <c r="B3" s="7" t="str">
        <f>Viikon_aloituspäivä</f>
        <v>maanantai</v>
      </c>
      <c r="C3" s="8" t="str">
        <f t="shared" ref="C3:H3" si="0">TEXT(C4,"pppp")</f>
        <v>tiistai</v>
      </c>
      <c r="D3" s="8" t="str">
        <f t="shared" si="0"/>
        <v>keskiviikko</v>
      </c>
      <c r="E3" s="8" t="str">
        <f t="shared" si="0"/>
        <v>torstai</v>
      </c>
      <c r="F3" s="8" t="str">
        <f t="shared" si="0"/>
        <v>perjantai</v>
      </c>
      <c r="G3" s="8" t="str">
        <f t="shared" si="0"/>
        <v>lauantai</v>
      </c>
      <c r="H3" s="9" t="str">
        <f t="shared" si="0"/>
        <v>sunnuntai</v>
      </c>
      <c r="K3" s="51" t="s">
        <v>2</v>
      </c>
      <c r="L3" s="51"/>
    </row>
    <row r="4" spans="1:12" s="6" customFormat="1" ht="24" customHeight="1" x14ac:dyDescent="0.3">
      <c r="A4" s="5"/>
      <c r="B4" s="33">
        <f t="array" ref="B4:H4">PäivätJaViikot+DATE(Kalenterivuosi,1,1)-WEEKDAY(DATE(Kalenterivuosi,1,1),(Viikon_aloituspäivä="maanantai")+1)+1</f>
        <v>44193</v>
      </c>
      <c r="C4" s="33">
        <v>44194</v>
      </c>
      <c r="D4" s="33">
        <v>44195</v>
      </c>
      <c r="E4" s="33">
        <v>44196</v>
      </c>
      <c r="F4" s="33">
        <v>44197</v>
      </c>
      <c r="G4" s="33">
        <v>44198</v>
      </c>
      <c r="H4" s="34">
        <v>44199</v>
      </c>
      <c r="K4" s="16" t="s">
        <v>3</v>
      </c>
      <c r="L4" s="16" t="s">
        <v>4</v>
      </c>
    </row>
    <row r="5" spans="1:12" s="14" customFormat="1" ht="56.1" customHeight="1" x14ac:dyDescent="0.3">
      <c r="A5" s="13"/>
      <c r="B5" s="12"/>
      <c r="C5" s="12"/>
      <c r="D5" s="12"/>
      <c r="E5" s="12"/>
      <c r="F5" s="12"/>
      <c r="G5" s="12"/>
      <c r="H5" s="12"/>
      <c r="K5" s="17">
        <v>2021</v>
      </c>
      <c r="L5" s="17" t="s">
        <v>5</v>
      </c>
    </row>
    <row r="6" spans="1:12" s="6" customFormat="1" ht="24" customHeight="1" x14ac:dyDescent="0.3">
      <c r="A6" s="5"/>
      <c r="B6" s="35">
        <f t="array" ref="B6:H6">PäivätJaViikot+DATE(Kalenterivuosi,1,1)-WEEKDAY(DATE(Kalenterivuosi,1,1),(Viikon_aloituspäivä="maanantai")+1)+8</f>
        <v>44200</v>
      </c>
      <c r="C6" s="35">
        <v>44201</v>
      </c>
      <c r="D6" s="35">
        <v>44202</v>
      </c>
      <c r="E6" s="35">
        <v>44203</v>
      </c>
      <c r="F6" s="35">
        <v>44204</v>
      </c>
      <c r="G6" s="35">
        <v>44205</v>
      </c>
      <c r="H6" s="35">
        <v>44206</v>
      </c>
    </row>
    <row r="7" spans="1:12" s="14" customFormat="1" ht="56.1" customHeight="1" x14ac:dyDescent="0.3">
      <c r="A7" s="13"/>
      <c r="B7" s="15"/>
      <c r="C7" s="15"/>
      <c r="D7" s="15"/>
      <c r="E7" s="15"/>
      <c r="F7" s="15"/>
      <c r="G7" s="15"/>
      <c r="H7" s="15"/>
    </row>
    <row r="8" spans="1:12" s="6" customFormat="1" ht="24" customHeight="1" x14ac:dyDescent="0.3">
      <c r="A8" s="5"/>
      <c r="B8" s="36">
        <f t="array" ref="B8:H8">PäivätJaViikot+DATE(Kalenterivuosi,1,1)-WEEKDAY(DATE(Kalenterivuosi,1,1),(Viikon_aloituspäivä="maanantai")+1)+15</f>
        <v>44207</v>
      </c>
      <c r="C8" s="36">
        <v>44208</v>
      </c>
      <c r="D8" s="36">
        <v>44209</v>
      </c>
      <c r="E8" s="36">
        <v>44210</v>
      </c>
      <c r="F8" s="36">
        <v>44211</v>
      </c>
      <c r="G8" s="36">
        <v>44212</v>
      </c>
      <c r="H8" s="36">
        <v>44213</v>
      </c>
    </row>
    <row r="9" spans="1:12" s="14" customFormat="1" ht="56.1" customHeight="1" x14ac:dyDescent="0.3">
      <c r="A9" s="13"/>
      <c r="B9" s="12"/>
      <c r="C9" s="12"/>
      <c r="D9" s="12"/>
      <c r="E9" s="12"/>
      <c r="F9" s="12"/>
      <c r="G9" s="12"/>
      <c r="H9" s="12"/>
    </row>
    <row r="10" spans="1:12" s="6" customFormat="1" ht="24" customHeight="1" x14ac:dyDescent="0.3">
      <c r="A10" s="5"/>
      <c r="B10" s="35">
        <f t="array" ref="B10:H10">PäivätJaViikot+DATE(Kalenterivuosi,1,1)-WEEKDAY(DATE(Kalenterivuosi,1,1),(Viikon_aloituspäivä="maanantai")+1)+22</f>
        <v>44214</v>
      </c>
      <c r="C10" s="35">
        <v>44215</v>
      </c>
      <c r="D10" s="35">
        <v>44216</v>
      </c>
      <c r="E10" s="35">
        <v>44217</v>
      </c>
      <c r="F10" s="35">
        <v>44218</v>
      </c>
      <c r="G10" s="35">
        <v>44219</v>
      </c>
      <c r="H10" s="35">
        <v>44220</v>
      </c>
    </row>
    <row r="11" spans="1:12" s="14" customFormat="1" ht="56.1" customHeight="1" x14ac:dyDescent="0.3">
      <c r="A11" s="13"/>
      <c r="B11" s="15"/>
      <c r="C11" s="15"/>
      <c r="D11" s="15"/>
      <c r="E11" s="15"/>
      <c r="F11" s="15"/>
      <c r="G11" s="15"/>
      <c r="H11" s="15"/>
    </row>
    <row r="12" spans="1:12" s="6" customFormat="1" ht="24" customHeight="1" x14ac:dyDescent="0.3">
      <c r="A12" s="5"/>
      <c r="B12" s="36">
        <f t="array" ref="B12:H12">PäivätJaViikot+DATE(Kalenterivuosi,1,1)-WEEKDAY(DATE(Kalenterivuosi,1,1),(Viikon_aloituspäivä="maanantai")+1)+29</f>
        <v>44221</v>
      </c>
      <c r="C12" s="36">
        <v>44222</v>
      </c>
      <c r="D12" s="36">
        <v>44223</v>
      </c>
      <c r="E12" s="36">
        <v>44224</v>
      </c>
      <c r="F12" s="36">
        <v>44225</v>
      </c>
      <c r="G12" s="36">
        <v>44226</v>
      </c>
      <c r="H12" s="36">
        <v>44227</v>
      </c>
    </row>
    <row r="13" spans="1:12" s="14" customFormat="1" ht="56.1" customHeight="1" x14ac:dyDescent="0.3">
      <c r="A13" s="13"/>
      <c r="B13" s="12"/>
      <c r="C13" s="12"/>
      <c r="D13" s="12"/>
      <c r="E13" s="12"/>
      <c r="F13" s="12"/>
      <c r="G13" s="12"/>
      <c r="H13" s="12"/>
    </row>
    <row r="14" spans="1:12" s="6" customFormat="1" ht="24" customHeight="1" x14ac:dyDescent="0.3">
      <c r="A14" s="5"/>
      <c r="B14" s="35">
        <f t="array" ref="B14:C14">PäivätJaViikot+DATE(Kalenterivuosi,1,1)-WEEKDAY(DATE(Kalenterivuosi,1,1),(Viikon_aloituspäivä="maanantai")+1)+36</f>
        <v>44228</v>
      </c>
      <c r="C14" s="35">
        <v>44229</v>
      </c>
      <c r="D14" s="47" t="s">
        <v>0</v>
      </c>
      <c r="E14" s="47"/>
      <c r="F14" s="47"/>
      <c r="G14" s="47"/>
      <c r="H14" s="48"/>
    </row>
    <row r="15" spans="1:12" s="14" customFormat="1" ht="56.1" customHeight="1" x14ac:dyDescent="0.3">
      <c r="A15" s="13"/>
      <c r="B15" s="15"/>
      <c r="C15" s="15"/>
      <c r="D15" s="49"/>
      <c r="E15" s="49"/>
      <c r="F15" s="49"/>
      <c r="G15" s="49"/>
      <c r="H15" s="50"/>
    </row>
  </sheetData>
  <mergeCells count="4">
    <mergeCell ref="B2:D2"/>
    <mergeCell ref="D14:H14"/>
    <mergeCell ref="D15:H15"/>
    <mergeCell ref="K3:L3"/>
  </mergeCells>
  <phoneticPr fontId="2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Valitse päivä luettelosta. Valitse PERUUTA ja valitse sitten päivä avattavasta luettelosta näppäinyhdistelmällä ALT+ALANUOLI" prompt="Valitse tässä solussa viikon aloituspäivä. Avaa avattava luettelo näppäinyhdistelmällä ALT+ALANUOLI ja valitse vaihtoehto painamalla alanuolta ja ENTER-näppäintä." sqref="L5" xr:uid="{00000000-0002-0000-0000-000000000000}">
      <formula1>"sunnuntai, maanantai"</formula1>
    </dataValidation>
    <dataValidation allowBlank="1" showInputMessage="1" showErrorMessage="1" prompt="Tämän työkirjan avulla voit luoda mukautetun kuukausikalenterin. Mukauta tämän Tammikuu-laskentataulukon vuotta ja kuukausien viikkojen aloituspäivää. Kukin kuukausi on erillisessä laskentataulukossa." sqref="A1" xr:uid="{00000000-0002-0000-0000-000001000000}"/>
    <dataValidation allowBlank="1" showInputMessage="1" showErrorMessage="1" prompt="Kirjoita vuosi soluun alla" sqref="K4" xr:uid="{00000000-0002-0000-0000-000002000000}"/>
    <dataValidation allowBlank="1" showInputMessage="1" showErrorMessage="1" prompt="Valitse viikon aloituspäivä alla olevassa solussa" sqref="L4" xr:uid="{00000000-0002-0000-0000-000003000000}"/>
    <dataValidation allowBlank="1" showInputMessage="1" showErrorMessage="1" prompt="Kirjoita vuosi tähän soluun" sqref="K5" xr:uid="{00000000-0002-0000-0000-000004000000}"/>
    <dataValidation allowBlank="1" showInputMessage="1" showErrorMessage="1" prompt="Tämä rivi sisältää tämän kalenterin viikonpäivien nimet. Tämä solu sisältää viikon aloituspäivän. Voit muuttaa aloituspäivää kirjoittamalla uuden viikonpäivän tämän laskentataulukon soluun L5." sqref="B3" xr:uid="{00000000-0002-0000-0000-000005000000}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 xr:uid="{00000000-0002-0000-0000-000006000000}"/>
    <dataValidation allowBlank="1" showInputMessage="1" showErrorMessage="1" prompt="Tässä solussa oleva vuosi päivitetään automaattisesti soluun K5 lisätyn vuoden perusteella. Alla oleva kalenteri sisältää edellisen ja seuraavan kuukauden päivämäärät vaaleammalla värisävyllä." sqref="B2:D2" xr:uid="{00000000-0002-0000-0000-000007000000}"/>
    <dataValidation allowBlank="1" showInputMessage="1" showErrorMessage="1" prompt="Automaattisesti määrittyvä viikonpäivä" sqref="C3:H3" xr:uid="{00000000-0002-0000-0000-000008000000}"/>
    <dataValidation allowBlank="1" showInputMessage="1" showErrorMessage="1" prompt="Tämä rivi ja rivit 7, 9, 11, 13 ja 15 on tarkoitettu muistiinpanoille, jotka liittyvät yllä olevassa solussa olevaan kalenteripäivään." sqref="B5" xr:uid="{00000000-0002-0000-0000-000009000000}"/>
    <dataValidation allowBlank="1" showInputMessage="1" prompt="Kirjoita kuukausikohtaiset muistiinpanot tähän soluun" sqref="D15:H15" xr:uid="{00000000-0002-0000-0000-00000A000000}"/>
    <dataValidation allowBlank="1" showInputMessage="1" prompt="Kirjoita kuukausikohtaiset muistiinpanot soluun alla" sqref="D14:H14" xr:uid="{00000000-0002-0000-0000-00000B000000}"/>
    <dataValidation allowBlank="1" showInputMessage="1" showErrorMessage="1" prompt="Kirjoita vuosiluku ja valitse kalenterin alkamispäivä alla olevissa soluissa. Nämä kalenteriasetusten solut eivät tulostu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62" t="str">
        <f>"Lokakuu "&amp;Kalenterivuosi</f>
        <v>Lokakuu 2021</v>
      </c>
      <c r="C2" s="62"/>
      <c r="D2" s="62"/>
      <c r="E2" s="3"/>
      <c r="F2" s="3"/>
      <c r="G2" s="3"/>
      <c r="H2" s="4"/>
    </row>
    <row r="3" spans="1:9" s="11" customFormat="1" ht="24" customHeight="1" x14ac:dyDescent="0.3">
      <c r="A3" s="10"/>
      <c r="B3" s="18" t="str">
        <f>Viikon_aloituspäivä</f>
        <v>maanantai</v>
      </c>
      <c r="C3" s="19" t="str">
        <f t="shared" ref="C3:H3" si="0">TEXT(C4,"pppp")</f>
        <v>tiistai</v>
      </c>
      <c r="D3" s="19" t="str">
        <f t="shared" si="0"/>
        <v>keskiviikko</v>
      </c>
      <c r="E3" s="19" t="str">
        <f t="shared" si="0"/>
        <v>torstai</v>
      </c>
      <c r="F3" s="19" t="str">
        <f t="shared" si="0"/>
        <v>perjantai</v>
      </c>
      <c r="G3" s="19" t="str">
        <f t="shared" si="0"/>
        <v>lauantai</v>
      </c>
      <c r="H3" s="20" t="str">
        <f t="shared" si="0"/>
        <v>sunnuntai</v>
      </c>
    </row>
    <row r="4" spans="1:9" s="6" customFormat="1" ht="24" customHeight="1" x14ac:dyDescent="0.3">
      <c r="A4" s="5"/>
      <c r="B4" s="37">
        <f t="array" ref="B4:H4">PäivätJaViikot+DATE(Kalenterivuosi,10,1)-WEEKDAY(DATE(Kalenterivuosi,10,1),(Viikon_aloituspäivä="maanantai")+1)+1</f>
        <v>44466</v>
      </c>
      <c r="C4" s="37">
        <v>44467</v>
      </c>
      <c r="D4" s="37">
        <v>44468</v>
      </c>
      <c r="E4" s="37">
        <v>44469</v>
      </c>
      <c r="F4" s="37">
        <v>44470</v>
      </c>
      <c r="G4" s="37">
        <v>44471</v>
      </c>
      <c r="H4" s="37">
        <v>44472</v>
      </c>
    </row>
    <row r="5" spans="1:9" s="14" customFormat="1" ht="56.1" customHeight="1" x14ac:dyDescent="0.3">
      <c r="A5" s="13"/>
      <c r="B5" s="32"/>
      <c r="C5" s="32"/>
      <c r="D5" s="32"/>
      <c r="E5" s="32"/>
      <c r="F5" s="32"/>
      <c r="G5" s="32"/>
      <c r="H5" s="32"/>
    </row>
    <row r="6" spans="1:9" s="6" customFormat="1" ht="24" customHeight="1" x14ac:dyDescent="0.3">
      <c r="A6" s="5"/>
      <c r="B6" s="38">
        <f t="array" ref="B6:H6">PäivätJaViikot+DATE(Kalenterivuosi,10,1)-WEEKDAY(DATE(Kalenterivuosi,10,1),(Viikon_aloituspäivä="maanantai")+1)+8</f>
        <v>44473</v>
      </c>
      <c r="C6" s="38">
        <v>44474</v>
      </c>
      <c r="D6" s="38">
        <v>44475</v>
      </c>
      <c r="E6" s="38">
        <v>44476</v>
      </c>
      <c r="F6" s="38">
        <v>44477</v>
      </c>
      <c r="G6" s="38">
        <v>44478</v>
      </c>
      <c r="H6" s="38">
        <v>44479</v>
      </c>
    </row>
    <row r="7" spans="1:9" s="14" customFormat="1" ht="56.1" customHeight="1" x14ac:dyDescent="0.3">
      <c r="A7" s="13"/>
      <c r="B7" s="31"/>
      <c r="C7" s="31"/>
      <c r="D7" s="31"/>
      <c r="E7" s="31"/>
      <c r="F7" s="31"/>
      <c r="G7" s="31"/>
      <c r="H7" s="31"/>
    </row>
    <row r="8" spans="1:9" s="6" customFormat="1" ht="24" customHeight="1" x14ac:dyDescent="0.3">
      <c r="A8" s="5"/>
      <c r="B8" s="39">
        <f t="array" ref="B8:H8">PäivätJaViikot+DATE(Kalenterivuosi,10,1)-WEEKDAY(DATE(Kalenterivuosi,10,1),(Viikon_aloituspäivä="maanantai")+1)+15</f>
        <v>44480</v>
      </c>
      <c r="C8" s="39">
        <v>44481</v>
      </c>
      <c r="D8" s="39">
        <v>44482</v>
      </c>
      <c r="E8" s="39">
        <v>44483</v>
      </c>
      <c r="F8" s="39">
        <v>44484</v>
      </c>
      <c r="G8" s="39">
        <v>44485</v>
      </c>
      <c r="H8" s="39">
        <v>44486</v>
      </c>
    </row>
    <row r="9" spans="1:9" s="14" customFormat="1" ht="56.1" customHeight="1" x14ac:dyDescent="0.3">
      <c r="A9" s="13"/>
      <c r="B9" s="32"/>
      <c r="C9" s="32"/>
      <c r="D9" s="32"/>
      <c r="E9" s="32"/>
      <c r="F9" s="32"/>
      <c r="G9" s="32"/>
      <c r="H9" s="32"/>
    </row>
    <row r="10" spans="1:9" s="6" customFormat="1" ht="24" customHeight="1" x14ac:dyDescent="0.3">
      <c r="A10" s="5"/>
      <c r="B10" s="38">
        <f t="array" ref="B10:H10">PäivätJaViikot+DATE(Kalenterivuosi,10,1)-WEEKDAY(DATE(Kalenterivuosi,10,1),(Viikon_aloituspäivä="maanantai")+1)+22</f>
        <v>44487</v>
      </c>
      <c r="C10" s="38">
        <v>44488</v>
      </c>
      <c r="D10" s="38">
        <v>44489</v>
      </c>
      <c r="E10" s="38">
        <v>44490</v>
      </c>
      <c r="F10" s="38">
        <v>44491</v>
      </c>
      <c r="G10" s="38">
        <v>44492</v>
      </c>
      <c r="H10" s="38">
        <v>44493</v>
      </c>
    </row>
    <row r="11" spans="1:9" s="14" customFormat="1" ht="56.1" customHeight="1" x14ac:dyDescent="0.3">
      <c r="A11" s="13"/>
      <c r="B11" s="31"/>
      <c r="C11" s="31"/>
      <c r="D11" s="31"/>
      <c r="E11" s="31"/>
      <c r="F11" s="31"/>
      <c r="G11" s="31"/>
      <c r="H11" s="31"/>
    </row>
    <row r="12" spans="1:9" s="6" customFormat="1" ht="24" customHeight="1" x14ac:dyDescent="0.3">
      <c r="A12" s="5"/>
      <c r="B12" s="39">
        <f t="array" ref="B12:H12">PäivätJaViikot+DATE(Kalenterivuosi,10,1)-WEEKDAY(DATE(Kalenterivuosi,10,1),(Viikon_aloituspäivä="maanantai")+1)+29</f>
        <v>44494</v>
      </c>
      <c r="C12" s="39">
        <v>44495</v>
      </c>
      <c r="D12" s="39">
        <v>44496</v>
      </c>
      <c r="E12" s="39">
        <v>44497</v>
      </c>
      <c r="F12" s="39">
        <v>44498</v>
      </c>
      <c r="G12" s="39">
        <v>44499</v>
      </c>
      <c r="H12" s="39">
        <v>44500</v>
      </c>
    </row>
    <row r="13" spans="1:9" s="14" customFormat="1" ht="56.1" customHeight="1" x14ac:dyDescent="0.3">
      <c r="A13" s="13"/>
      <c r="B13" s="32"/>
      <c r="C13" s="32"/>
      <c r="D13" s="32"/>
      <c r="E13" s="32"/>
      <c r="F13" s="32"/>
      <c r="G13" s="32"/>
      <c r="H13" s="32"/>
    </row>
    <row r="14" spans="1:9" s="6" customFormat="1" ht="24" customHeight="1" x14ac:dyDescent="0.3">
      <c r="A14" s="5"/>
      <c r="B14" s="38">
        <f t="array" ref="B14:C14">PäivätJaViikot+DATE(Kalenterivuosi,10,1)-WEEKDAY(DATE(Kalenterivuosi,10,1),(Viikon_aloituspäivä="maanantai")+1)+36</f>
        <v>44501</v>
      </c>
      <c r="C14" s="38">
        <v>44502</v>
      </c>
      <c r="D14" s="63" t="s">
        <v>0</v>
      </c>
      <c r="E14" s="63"/>
      <c r="F14" s="63"/>
      <c r="G14" s="63"/>
      <c r="H14" s="64"/>
    </row>
    <row r="15" spans="1:9" s="14" customFormat="1" ht="56.1" customHeight="1" x14ac:dyDescent="0.3">
      <c r="A15" s="13"/>
      <c r="B15" s="31"/>
      <c r="C15" s="31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attisesti määrittyvä viikonpäivä" sqref="C3:H3" xr:uid="{00000000-0002-0000-0900-000000000000}"/>
    <dataValidation allowBlank="1" showInputMessage="1" showErrorMessage="1" prompt="Lokakuun kalenteri" sqref="A1" xr:uid="{00000000-0002-0000-0900-000001000000}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 xr:uid="{00000000-0002-0000-0900-000002000000}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 xr:uid="{00000000-0002-0000-0900-000003000000}"/>
    <dataValidation allowBlank="1" showInputMessage="1" prompt="Kirjoita kuukausikohtaiset muistiinpanot soluun alla" sqref="D14:H14" xr:uid="{00000000-0002-0000-0900-000004000000}"/>
    <dataValidation allowBlank="1" showInputMessage="1" prompt="Kirjoita kuukausikohtaiset muistiinpanot tähän soluun" sqref="D15:H15" xr:uid="{00000000-0002-0000-0900-000005000000}"/>
    <dataValidation allowBlank="1" showInputMessage="1" showErrorMessage="1" prompt="Tämä rivi ja rivit 7, 9, 11, 13 ja 15 on tarkoitettu muistiinpanoille, jotka liittyvät yllä olevassa solussa olevaan kalenteripäivään." sqref="B5" xr:uid="{00000000-0002-0000-0900-000006000000}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 xr:uid="{00000000-0002-0000-09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62" t="str">
        <f>"Marraskuu "&amp;Kalenterivuosi</f>
        <v>Marraskuu 2021</v>
      </c>
      <c r="C2" s="62"/>
      <c r="D2" s="62"/>
      <c r="E2" s="3"/>
      <c r="F2" s="3"/>
      <c r="G2" s="3"/>
      <c r="H2" s="4"/>
    </row>
    <row r="3" spans="1:9" s="11" customFormat="1" ht="24" customHeight="1" x14ac:dyDescent="0.3">
      <c r="A3" s="10"/>
      <c r="B3" s="18" t="str">
        <f>Viikon_aloituspäivä</f>
        <v>maanantai</v>
      </c>
      <c r="C3" s="19" t="str">
        <f t="shared" ref="C3:H3" si="0">TEXT(C4,"pppp")</f>
        <v>tiistai</v>
      </c>
      <c r="D3" s="19" t="str">
        <f t="shared" si="0"/>
        <v>keskiviikko</v>
      </c>
      <c r="E3" s="19" t="str">
        <f t="shared" si="0"/>
        <v>torstai</v>
      </c>
      <c r="F3" s="19" t="str">
        <f t="shared" si="0"/>
        <v>perjantai</v>
      </c>
      <c r="G3" s="19" t="str">
        <f t="shared" si="0"/>
        <v>lauantai</v>
      </c>
      <c r="H3" s="20" t="str">
        <f t="shared" si="0"/>
        <v>sunnuntai</v>
      </c>
    </row>
    <row r="4" spans="1:9" s="6" customFormat="1" ht="24" customHeight="1" x14ac:dyDescent="0.3">
      <c r="A4" s="5"/>
      <c r="B4" s="37">
        <f t="array" ref="B4:H4">PäivätJaViikot+DATE(Kalenterivuosi,11,1)-WEEKDAY(DATE(Kalenterivuosi,11,1),(Viikon_aloituspäivä="maanantai")+1)+1</f>
        <v>44501</v>
      </c>
      <c r="C4" s="37">
        <v>44502</v>
      </c>
      <c r="D4" s="37">
        <v>44503</v>
      </c>
      <c r="E4" s="37">
        <v>44504</v>
      </c>
      <c r="F4" s="37">
        <v>44505</v>
      </c>
      <c r="G4" s="37">
        <v>44506</v>
      </c>
      <c r="H4" s="37">
        <v>44507</v>
      </c>
    </row>
    <row r="5" spans="1:9" s="14" customFormat="1" ht="56.1" customHeight="1" x14ac:dyDescent="0.3">
      <c r="A5" s="13"/>
      <c r="B5" s="32"/>
      <c r="C5" s="32"/>
      <c r="D5" s="32"/>
      <c r="E5" s="32"/>
      <c r="F5" s="32"/>
      <c r="G5" s="32"/>
      <c r="H5" s="32"/>
    </row>
    <row r="6" spans="1:9" s="6" customFormat="1" ht="24" customHeight="1" x14ac:dyDescent="0.3">
      <c r="A6" s="5"/>
      <c r="B6" s="38">
        <f t="array" ref="B6:H6">PäivätJaViikot+DATE(Kalenterivuosi,11,1)-WEEKDAY(DATE(Kalenterivuosi,11,1),(Viikon_aloituspäivä="maanantai")+1)+8</f>
        <v>44508</v>
      </c>
      <c r="C6" s="38">
        <v>44509</v>
      </c>
      <c r="D6" s="38">
        <v>44510</v>
      </c>
      <c r="E6" s="38">
        <v>44511</v>
      </c>
      <c r="F6" s="38">
        <v>44512</v>
      </c>
      <c r="G6" s="38">
        <v>44513</v>
      </c>
      <c r="H6" s="38">
        <v>44514</v>
      </c>
    </row>
    <row r="7" spans="1:9" s="14" customFormat="1" ht="56.1" customHeight="1" x14ac:dyDescent="0.3">
      <c r="A7" s="13"/>
      <c r="B7" s="31"/>
      <c r="C7" s="31"/>
      <c r="D7" s="31"/>
      <c r="E7" s="31"/>
      <c r="F7" s="31"/>
      <c r="G7" s="31"/>
      <c r="H7" s="31"/>
    </row>
    <row r="8" spans="1:9" s="6" customFormat="1" ht="24" customHeight="1" x14ac:dyDescent="0.3">
      <c r="A8" s="5"/>
      <c r="B8" s="39">
        <f t="array" ref="B8:H8">PäivätJaViikot+DATE(Kalenterivuosi,11,1)-WEEKDAY(DATE(Kalenterivuosi,11,1),(Viikon_aloituspäivä="maanantai")+1)+15</f>
        <v>44515</v>
      </c>
      <c r="C8" s="39">
        <v>44516</v>
      </c>
      <c r="D8" s="39">
        <v>44517</v>
      </c>
      <c r="E8" s="39">
        <v>44518</v>
      </c>
      <c r="F8" s="39">
        <v>44519</v>
      </c>
      <c r="G8" s="39">
        <v>44520</v>
      </c>
      <c r="H8" s="39">
        <v>44521</v>
      </c>
    </row>
    <row r="9" spans="1:9" s="14" customFormat="1" ht="56.1" customHeight="1" x14ac:dyDescent="0.3">
      <c r="A9" s="13"/>
      <c r="B9" s="32"/>
      <c r="C9" s="32"/>
      <c r="D9" s="32"/>
      <c r="E9" s="32"/>
      <c r="F9" s="32"/>
      <c r="G9" s="32"/>
      <c r="H9" s="32"/>
    </row>
    <row r="10" spans="1:9" s="6" customFormat="1" ht="24" customHeight="1" x14ac:dyDescent="0.3">
      <c r="A10" s="5"/>
      <c r="B10" s="38">
        <f t="array" ref="B10:H10">PäivätJaViikot+DATE(Kalenterivuosi,11,1)-WEEKDAY(DATE(Kalenterivuosi,11,1),(Viikon_aloituspäivä="maanantai")+1)+22</f>
        <v>44522</v>
      </c>
      <c r="C10" s="38">
        <v>44523</v>
      </c>
      <c r="D10" s="38">
        <v>44524</v>
      </c>
      <c r="E10" s="38">
        <v>44525</v>
      </c>
      <c r="F10" s="38">
        <v>44526</v>
      </c>
      <c r="G10" s="38">
        <v>44527</v>
      </c>
      <c r="H10" s="38">
        <v>44528</v>
      </c>
    </row>
    <row r="11" spans="1:9" s="14" customFormat="1" ht="56.1" customHeight="1" x14ac:dyDescent="0.3">
      <c r="A11" s="13"/>
      <c r="B11" s="31"/>
      <c r="C11" s="31"/>
      <c r="D11" s="31"/>
      <c r="E11" s="31"/>
      <c r="F11" s="31"/>
      <c r="G11" s="31"/>
      <c r="H11" s="31"/>
    </row>
    <row r="12" spans="1:9" s="6" customFormat="1" ht="24" customHeight="1" x14ac:dyDescent="0.3">
      <c r="A12" s="5"/>
      <c r="B12" s="39">
        <f t="array" ref="B12:H12">PäivätJaViikot+DATE(Kalenterivuosi,11,1)-WEEKDAY(DATE(Kalenterivuosi,11,1),(Viikon_aloituspäivä="maanantai")+1)+29</f>
        <v>44529</v>
      </c>
      <c r="C12" s="39">
        <v>44530</v>
      </c>
      <c r="D12" s="39">
        <v>44531</v>
      </c>
      <c r="E12" s="39">
        <v>44532</v>
      </c>
      <c r="F12" s="39">
        <v>44533</v>
      </c>
      <c r="G12" s="39">
        <v>44534</v>
      </c>
      <c r="H12" s="39">
        <v>44535</v>
      </c>
    </row>
    <row r="13" spans="1:9" s="14" customFormat="1" ht="56.1" customHeight="1" x14ac:dyDescent="0.3">
      <c r="A13" s="13"/>
      <c r="B13" s="32"/>
      <c r="C13" s="32"/>
      <c r="D13" s="32"/>
      <c r="E13" s="32"/>
      <c r="F13" s="32"/>
      <c r="G13" s="32"/>
      <c r="H13" s="32"/>
    </row>
    <row r="14" spans="1:9" s="6" customFormat="1" ht="24" customHeight="1" x14ac:dyDescent="0.3">
      <c r="A14" s="5"/>
      <c r="B14" s="38">
        <f t="array" ref="B14:C14">PäivätJaViikot+DATE(Kalenterivuosi,11,1)-WEEKDAY(DATE(Kalenterivuosi,11,1),(Viikon_aloituspäivä="maanantai")+1)+36</f>
        <v>44536</v>
      </c>
      <c r="C14" s="38">
        <v>44537</v>
      </c>
      <c r="D14" s="63" t="s">
        <v>0</v>
      </c>
      <c r="E14" s="63"/>
      <c r="F14" s="63"/>
      <c r="G14" s="63"/>
      <c r="H14" s="64"/>
    </row>
    <row r="15" spans="1:9" s="14" customFormat="1" ht="56.1" customHeight="1" x14ac:dyDescent="0.3">
      <c r="A15" s="13"/>
      <c r="B15" s="31"/>
      <c r="C15" s="31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attisesti määrittyvä viikonpäivä" sqref="C3:H3" xr:uid="{00000000-0002-0000-0A00-000000000000}"/>
    <dataValidation allowBlank="1" showInputMessage="1" showErrorMessage="1" prompt="Marraskuun kalenteri" sqref="A1" xr:uid="{00000000-0002-0000-0A00-000001000000}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 xr:uid="{00000000-0002-0000-0A00-000002000000}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 xr:uid="{00000000-0002-0000-0A00-000003000000}"/>
    <dataValidation allowBlank="1" showInputMessage="1" showErrorMessage="1" prompt="Tämä rivi ja rivit 7, 9, 11, 13 ja 15 on tarkoitettu muistiinpanoille, jotka liittyvät yllä olevassa solussa olevaan kalenteripäivään." sqref="B5" xr:uid="{00000000-0002-0000-0A00-000004000000}"/>
    <dataValidation allowBlank="1" showInputMessage="1" prompt="Kirjoita kuukausikohtaiset muistiinpanot tähän soluun" sqref="D15:H15" xr:uid="{00000000-0002-0000-0A00-000005000000}"/>
    <dataValidation allowBlank="1" showInputMessage="1" prompt="Kirjoita kuukausikohtaiset muistiinpanot soluun alla" sqref="D14:H14" xr:uid="{00000000-0002-0000-0A00-000006000000}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 xr:uid="{00000000-0002-0000-0A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46" t="str">
        <f>"Joulukuu "&amp;Kalenterivuosi</f>
        <v>Joulukuu 2021</v>
      </c>
      <c r="C2" s="46"/>
      <c r="D2" s="46"/>
      <c r="E2" s="3"/>
      <c r="F2" s="3"/>
      <c r="G2" s="3"/>
      <c r="H2" s="4"/>
    </row>
    <row r="3" spans="1:9" s="11" customFormat="1" ht="24" customHeight="1" x14ac:dyDescent="0.3">
      <c r="A3" s="10"/>
      <c r="B3" s="7" t="str">
        <f>Viikon_aloituspäivä</f>
        <v>maanantai</v>
      </c>
      <c r="C3" s="8" t="str">
        <f t="shared" ref="C3:H3" si="0">TEXT(C4,"pppp")</f>
        <v>tiistai</v>
      </c>
      <c r="D3" s="8" t="str">
        <f t="shared" si="0"/>
        <v>keskiviikko</v>
      </c>
      <c r="E3" s="8" t="str">
        <f t="shared" si="0"/>
        <v>torstai</v>
      </c>
      <c r="F3" s="8" t="str">
        <f t="shared" si="0"/>
        <v>perjantai</v>
      </c>
      <c r="G3" s="8" t="str">
        <f t="shared" si="0"/>
        <v>lauantai</v>
      </c>
      <c r="H3" s="9" t="str">
        <f t="shared" si="0"/>
        <v>sunnuntai</v>
      </c>
    </row>
    <row r="4" spans="1:9" s="6" customFormat="1" ht="24" customHeight="1" x14ac:dyDescent="0.3">
      <c r="A4" s="5"/>
      <c r="B4" s="33">
        <f t="array" ref="B4:H4">PäivätJaViikot+DATE(Kalenterivuosi,12,1)-WEEKDAY(DATE(Kalenterivuosi,12,1),(Viikon_aloituspäivä="maanantai")+1)+1</f>
        <v>44529</v>
      </c>
      <c r="C4" s="33">
        <v>44530</v>
      </c>
      <c r="D4" s="33">
        <v>44531</v>
      </c>
      <c r="E4" s="33">
        <v>44532</v>
      </c>
      <c r="F4" s="33">
        <v>44533</v>
      </c>
      <c r="G4" s="33">
        <v>44534</v>
      </c>
      <c r="H4" s="34">
        <v>44535</v>
      </c>
    </row>
    <row r="5" spans="1:9" s="14" customFormat="1" ht="56.1" customHeight="1" x14ac:dyDescent="0.3">
      <c r="A5" s="13"/>
      <c r="B5" s="12"/>
      <c r="C5" s="12"/>
      <c r="D5" s="12"/>
      <c r="E5" s="12"/>
      <c r="F5" s="12"/>
      <c r="G5" s="12"/>
      <c r="H5" s="12"/>
    </row>
    <row r="6" spans="1:9" s="6" customFormat="1" ht="24" customHeight="1" x14ac:dyDescent="0.3">
      <c r="A6" s="5"/>
      <c r="B6" s="35">
        <f t="array" ref="B6:H6">PäivätJaViikot+DATE(Kalenterivuosi,12,1)-WEEKDAY(DATE(Kalenterivuosi,12,1),(Viikon_aloituspäivä="maanantai")+1)+8</f>
        <v>44536</v>
      </c>
      <c r="C6" s="35">
        <v>44537</v>
      </c>
      <c r="D6" s="35">
        <v>44538</v>
      </c>
      <c r="E6" s="35">
        <v>44539</v>
      </c>
      <c r="F6" s="35">
        <v>44540</v>
      </c>
      <c r="G6" s="35">
        <v>44541</v>
      </c>
      <c r="H6" s="35">
        <v>44542</v>
      </c>
    </row>
    <row r="7" spans="1:9" s="14" customFormat="1" ht="56.1" customHeight="1" x14ac:dyDescent="0.3">
      <c r="A7" s="13"/>
      <c r="B7" s="15"/>
      <c r="C7" s="15"/>
      <c r="D7" s="15"/>
      <c r="E7" s="15"/>
      <c r="F7" s="15"/>
      <c r="G7" s="15"/>
      <c r="H7" s="15"/>
    </row>
    <row r="8" spans="1:9" s="6" customFormat="1" ht="24" customHeight="1" x14ac:dyDescent="0.3">
      <c r="A8" s="5"/>
      <c r="B8" s="36">
        <f t="array" ref="B8:H8">PäivätJaViikot+DATE(Kalenterivuosi,12,1)-WEEKDAY(DATE(Kalenterivuosi,12,1),(Viikon_aloituspäivä="maanantai")+1)+15</f>
        <v>44543</v>
      </c>
      <c r="C8" s="36">
        <v>44544</v>
      </c>
      <c r="D8" s="36">
        <v>44545</v>
      </c>
      <c r="E8" s="36">
        <v>44546</v>
      </c>
      <c r="F8" s="36">
        <v>44547</v>
      </c>
      <c r="G8" s="36">
        <v>44548</v>
      </c>
      <c r="H8" s="36">
        <v>44549</v>
      </c>
    </row>
    <row r="9" spans="1:9" s="14" customFormat="1" ht="56.1" customHeight="1" x14ac:dyDescent="0.3">
      <c r="A9" s="13"/>
      <c r="B9" s="12"/>
      <c r="C9" s="12"/>
      <c r="D9" s="12"/>
      <c r="E9" s="12"/>
      <c r="F9" s="12"/>
      <c r="G9" s="12"/>
      <c r="H9" s="12"/>
    </row>
    <row r="10" spans="1:9" s="6" customFormat="1" ht="24" customHeight="1" x14ac:dyDescent="0.3">
      <c r="A10" s="5"/>
      <c r="B10" s="35">
        <f t="array" ref="B10:H10">PäivätJaViikot+DATE(Kalenterivuosi,12,1)-WEEKDAY(DATE(Kalenterivuosi,12,1),(Viikon_aloituspäivä="maanantai")+1)+22</f>
        <v>44550</v>
      </c>
      <c r="C10" s="35">
        <v>44551</v>
      </c>
      <c r="D10" s="35">
        <v>44552</v>
      </c>
      <c r="E10" s="35">
        <v>44553</v>
      </c>
      <c r="F10" s="35">
        <v>44554</v>
      </c>
      <c r="G10" s="35">
        <v>44555</v>
      </c>
      <c r="H10" s="35">
        <v>44556</v>
      </c>
    </row>
    <row r="11" spans="1:9" s="14" customFormat="1" ht="56.1" customHeight="1" x14ac:dyDescent="0.3">
      <c r="A11" s="13"/>
      <c r="B11" s="15"/>
      <c r="C11" s="15"/>
      <c r="D11" s="15"/>
      <c r="E11" s="15"/>
      <c r="F11" s="15"/>
      <c r="G11" s="15"/>
      <c r="H11" s="15"/>
    </row>
    <row r="12" spans="1:9" s="6" customFormat="1" ht="24" customHeight="1" x14ac:dyDescent="0.3">
      <c r="A12" s="5"/>
      <c r="B12" s="36">
        <f t="array" ref="B12:H12">PäivätJaViikot+DATE(Kalenterivuosi,12,1)-WEEKDAY(DATE(Kalenterivuosi,12,1),(Viikon_aloituspäivä="maanantai")+1)+29</f>
        <v>44557</v>
      </c>
      <c r="C12" s="36">
        <v>44558</v>
      </c>
      <c r="D12" s="36">
        <v>44559</v>
      </c>
      <c r="E12" s="36">
        <v>44560</v>
      </c>
      <c r="F12" s="36">
        <v>44561</v>
      </c>
      <c r="G12" s="36">
        <v>44562</v>
      </c>
      <c r="H12" s="36">
        <v>44563</v>
      </c>
    </row>
    <row r="13" spans="1:9" s="14" customFormat="1" ht="56.1" customHeight="1" x14ac:dyDescent="0.3">
      <c r="A13" s="13"/>
      <c r="B13" s="12"/>
      <c r="C13" s="12"/>
      <c r="D13" s="12"/>
      <c r="E13" s="12"/>
      <c r="F13" s="12"/>
      <c r="G13" s="12"/>
      <c r="H13" s="12"/>
    </row>
    <row r="14" spans="1:9" s="6" customFormat="1" ht="24" customHeight="1" x14ac:dyDescent="0.3">
      <c r="A14" s="5"/>
      <c r="B14" s="35">
        <f t="array" ref="B14:C14">PäivätJaViikot+DATE(Kalenterivuosi,12,1)-WEEKDAY(DATE(Kalenterivuosi,12,1),(Viikon_aloituspäivä="maanantai")+1)+36</f>
        <v>44564</v>
      </c>
      <c r="C14" s="35">
        <v>44565</v>
      </c>
      <c r="D14" s="47" t="s">
        <v>0</v>
      </c>
      <c r="E14" s="47"/>
      <c r="F14" s="47"/>
      <c r="G14" s="47"/>
      <c r="H14" s="48"/>
    </row>
    <row r="15" spans="1:9" s="14" customFormat="1" ht="56.1" customHeight="1" x14ac:dyDescent="0.3">
      <c r="A15" s="13"/>
      <c r="B15" s="15"/>
      <c r="C15" s="15"/>
      <c r="D15" s="49"/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attisesti määrittyvä viikonpäivä" sqref="C3:H3" xr:uid="{00000000-0002-0000-0B00-000000000000}"/>
    <dataValidation allowBlank="1" showInputMessage="1" showErrorMessage="1" prompt="Joulukuun kalenteri" sqref="A1" xr:uid="{00000000-0002-0000-0B00-000001000000}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 xr:uid="{00000000-0002-0000-0B00-000002000000}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 xr:uid="{00000000-0002-0000-0B00-000003000000}"/>
    <dataValidation allowBlank="1" showInputMessage="1" prompt="Kirjoita kuukausikohtaiset muistiinpanot soluun alla" sqref="D14:H14" xr:uid="{00000000-0002-0000-0B00-000004000000}"/>
    <dataValidation allowBlank="1" showInputMessage="1" prompt="Kirjoita kuukausikohtaiset muistiinpanot tähän soluun" sqref="D15:H15" xr:uid="{00000000-0002-0000-0B00-000005000000}"/>
    <dataValidation allowBlank="1" showInputMessage="1" showErrorMessage="1" prompt="Tämä rivi ja rivit 7, 9, 11, 13 ja 15 on tarkoitettu muistiinpanoille, jotka liittyvät yllä olevassa solussa olevaan kalenteripäivään." sqref="B5" xr:uid="{00000000-0002-0000-0B00-000006000000}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 xr:uid="{00000000-0002-0000-0B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46" t="str">
        <f>"Helmikuu "&amp;Kalenterivuosi</f>
        <v>Helmikuu 2021</v>
      </c>
      <c r="C2" s="46"/>
      <c r="D2" s="46"/>
      <c r="E2" s="3"/>
      <c r="F2" s="3"/>
      <c r="G2" s="3"/>
      <c r="H2" s="4"/>
    </row>
    <row r="3" spans="1:9" s="11" customFormat="1" ht="24" customHeight="1" x14ac:dyDescent="0.3">
      <c r="A3" s="10"/>
      <c r="B3" s="7" t="str">
        <f>Viikon_aloituspäivä</f>
        <v>maanantai</v>
      </c>
      <c r="C3" s="8" t="str">
        <f t="shared" ref="C3:H3" si="0">TEXT(C4,"pppp")</f>
        <v>tiistai</v>
      </c>
      <c r="D3" s="8" t="str">
        <f t="shared" si="0"/>
        <v>keskiviikko</v>
      </c>
      <c r="E3" s="8" t="str">
        <f t="shared" si="0"/>
        <v>torstai</v>
      </c>
      <c r="F3" s="8" t="str">
        <f t="shared" si="0"/>
        <v>perjantai</v>
      </c>
      <c r="G3" s="8" t="str">
        <f t="shared" si="0"/>
        <v>lauantai</v>
      </c>
      <c r="H3" s="9" t="str">
        <f t="shared" si="0"/>
        <v>sunnuntai</v>
      </c>
    </row>
    <row r="4" spans="1:9" s="6" customFormat="1" ht="24" customHeight="1" x14ac:dyDescent="0.3">
      <c r="A4" s="5"/>
      <c r="B4" s="33">
        <f t="array" ref="B4:H4">PäivätJaViikot+DATE(Kalenterivuosi,2,1)-WEEKDAY(DATE(Kalenterivuosi,2,1),(Viikon_aloituspäivä="maanantai")+1)+1</f>
        <v>44228</v>
      </c>
      <c r="C4" s="33">
        <v>44229</v>
      </c>
      <c r="D4" s="33">
        <v>44230</v>
      </c>
      <c r="E4" s="33">
        <v>44231</v>
      </c>
      <c r="F4" s="33">
        <v>44232</v>
      </c>
      <c r="G4" s="33">
        <v>44233</v>
      </c>
      <c r="H4" s="34">
        <v>44234</v>
      </c>
    </row>
    <row r="5" spans="1:9" s="14" customFormat="1" ht="56.1" customHeight="1" x14ac:dyDescent="0.3">
      <c r="A5" s="13"/>
      <c r="B5" s="12"/>
      <c r="C5" s="12"/>
      <c r="D5" s="12"/>
      <c r="E5" s="12"/>
      <c r="F5" s="12"/>
      <c r="G5" s="12"/>
      <c r="H5" s="12"/>
    </row>
    <row r="6" spans="1:9" s="6" customFormat="1" ht="24" customHeight="1" x14ac:dyDescent="0.3">
      <c r="A6" s="5"/>
      <c r="B6" s="35">
        <f t="array" ref="B6:H6">PäivätJaViikot+DATE(Kalenterivuosi,2,1)-WEEKDAY(DATE(Kalenterivuosi,2,1),(Viikon_aloituspäivä="maanantai")+1)+8</f>
        <v>44235</v>
      </c>
      <c r="C6" s="35">
        <v>44236</v>
      </c>
      <c r="D6" s="35">
        <v>44237</v>
      </c>
      <c r="E6" s="35">
        <v>44238</v>
      </c>
      <c r="F6" s="35">
        <v>44239</v>
      </c>
      <c r="G6" s="35">
        <v>44240</v>
      </c>
      <c r="H6" s="35">
        <v>44241</v>
      </c>
    </row>
    <row r="7" spans="1:9" s="14" customFormat="1" ht="56.1" customHeight="1" x14ac:dyDescent="0.3">
      <c r="A7" s="13"/>
      <c r="B7" s="15"/>
      <c r="C7" s="15"/>
      <c r="D7" s="15"/>
      <c r="E7" s="15"/>
      <c r="F7" s="15"/>
      <c r="G7" s="15"/>
      <c r="H7" s="15"/>
    </row>
    <row r="8" spans="1:9" s="6" customFormat="1" ht="24" customHeight="1" x14ac:dyDescent="0.3">
      <c r="A8" s="5"/>
      <c r="B8" s="36">
        <f t="array" ref="B8:H8">PäivätJaViikot+DATE(Kalenterivuosi,2,1)-WEEKDAY(DATE(Kalenterivuosi,2,1),(Viikon_aloituspäivä="maanantai")+1)+15</f>
        <v>44242</v>
      </c>
      <c r="C8" s="36">
        <v>44243</v>
      </c>
      <c r="D8" s="36">
        <v>44244</v>
      </c>
      <c r="E8" s="36">
        <v>44245</v>
      </c>
      <c r="F8" s="36">
        <v>44246</v>
      </c>
      <c r="G8" s="36">
        <v>44247</v>
      </c>
      <c r="H8" s="36">
        <v>44248</v>
      </c>
    </row>
    <row r="9" spans="1:9" s="14" customFormat="1" ht="56.1" customHeight="1" x14ac:dyDescent="0.3">
      <c r="A9" s="13"/>
      <c r="B9" s="12"/>
      <c r="C9" s="12"/>
      <c r="D9" s="12"/>
      <c r="E9" s="12"/>
      <c r="F9" s="12"/>
      <c r="G9" s="12"/>
      <c r="H9" s="12"/>
    </row>
    <row r="10" spans="1:9" s="6" customFormat="1" ht="24" customHeight="1" x14ac:dyDescent="0.3">
      <c r="A10" s="5"/>
      <c r="B10" s="35">
        <f t="array" ref="B10:H10">PäivätJaViikot+DATE(Kalenterivuosi,2,1)-WEEKDAY(DATE(Kalenterivuosi,2,1),(Viikon_aloituspäivä="maanantai")+1)+22</f>
        <v>44249</v>
      </c>
      <c r="C10" s="35">
        <v>44250</v>
      </c>
      <c r="D10" s="35">
        <v>44251</v>
      </c>
      <c r="E10" s="35">
        <v>44252</v>
      </c>
      <c r="F10" s="35">
        <v>44253</v>
      </c>
      <c r="G10" s="35">
        <v>44254</v>
      </c>
      <c r="H10" s="35">
        <v>44255</v>
      </c>
    </row>
    <row r="11" spans="1:9" s="14" customFormat="1" ht="56.1" customHeight="1" x14ac:dyDescent="0.3">
      <c r="A11" s="13"/>
      <c r="B11" s="15"/>
      <c r="C11" s="15"/>
      <c r="D11" s="15"/>
      <c r="E11" s="15"/>
      <c r="F11" s="15"/>
      <c r="G11" s="15"/>
      <c r="H11" s="15"/>
    </row>
    <row r="12" spans="1:9" s="6" customFormat="1" ht="24" customHeight="1" x14ac:dyDescent="0.3">
      <c r="A12" s="5"/>
      <c r="B12" s="36">
        <f t="array" ref="B12:H12">PäivätJaViikot+DATE(Kalenterivuosi,2,1)-WEEKDAY(DATE(Kalenterivuosi,2,1),(Viikon_aloituspäivä="maanantai")+1)+29</f>
        <v>44256</v>
      </c>
      <c r="C12" s="36">
        <v>44257</v>
      </c>
      <c r="D12" s="36">
        <v>44258</v>
      </c>
      <c r="E12" s="36">
        <v>44259</v>
      </c>
      <c r="F12" s="36">
        <v>44260</v>
      </c>
      <c r="G12" s="36">
        <v>44261</v>
      </c>
      <c r="H12" s="36">
        <v>44262</v>
      </c>
    </row>
    <row r="13" spans="1:9" s="14" customFormat="1" ht="56.1" customHeight="1" x14ac:dyDescent="0.3">
      <c r="A13" s="13"/>
      <c r="B13" s="12"/>
      <c r="C13" s="12"/>
      <c r="D13" s="12"/>
      <c r="E13" s="12"/>
      <c r="F13" s="12"/>
      <c r="G13" s="12"/>
      <c r="H13" s="12"/>
    </row>
    <row r="14" spans="1:9" s="6" customFormat="1" ht="24" customHeight="1" x14ac:dyDescent="0.3">
      <c r="A14" s="5"/>
      <c r="B14" s="35">
        <f t="array" ref="B14:C14">PäivätJaViikot+DATE(Kalenterivuosi,2,1)-WEEKDAY(DATE(Kalenterivuosi,2,1),(Viikon_aloituspäivä="maanantai")+1)+36</f>
        <v>44263</v>
      </c>
      <c r="C14" s="35">
        <v>44264</v>
      </c>
      <c r="D14" s="47" t="s">
        <v>0</v>
      </c>
      <c r="E14" s="47"/>
      <c r="F14" s="47"/>
      <c r="G14" s="47"/>
      <c r="H14" s="48"/>
    </row>
    <row r="15" spans="1:9" s="14" customFormat="1" ht="56.1" customHeight="1" x14ac:dyDescent="0.3">
      <c r="A15" s="13"/>
      <c r="B15" s="15"/>
      <c r="C15" s="15"/>
      <c r="D15" s="49"/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attisesti määrittyvä viikonpäivä" sqref="C3:H3" xr:uid="{00000000-0002-0000-0100-000000000000}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 xr:uid="{00000000-0002-0000-0100-000001000000}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 xr:uid="{00000000-0002-0000-0100-000002000000}"/>
    <dataValidation allowBlank="1" showInputMessage="1" showErrorMessage="1" prompt="Helmikuun kalenteri" sqref="A1" xr:uid="{00000000-0002-0000-0100-000003000000}"/>
    <dataValidation allowBlank="1" showInputMessage="1" prompt="Kirjoita kuukausikohtaiset muistiinpanot soluun alla" sqref="D14:H14" xr:uid="{00000000-0002-0000-0100-000004000000}"/>
    <dataValidation allowBlank="1" showInputMessage="1" prompt="Kirjoita kuukausikohtaiset muistiinpanot tähän soluun" sqref="D15:H15" xr:uid="{00000000-0002-0000-0100-000005000000}"/>
    <dataValidation allowBlank="1" showInputMessage="1" showErrorMessage="1" prompt="Tämä rivi ja rivit 7, 9, 11, 13 ja 15 on tarkoitettu muistiinpanoille, jotka liittyvät yllä olevassa solussa olevaan kalenteripäivään." sqref="B5" xr:uid="{00000000-0002-0000-0100-000006000000}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 xr:uid="{00000000-0002-0000-01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52" t="str">
        <f>"Maaliskuu "&amp;Kalenterivuosi</f>
        <v>Maaliskuu 2021</v>
      </c>
      <c r="C2" s="52"/>
      <c r="D2" s="52"/>
      <c r="E2" s="3"/>
      <c r="F2" s="3"/>
      <c r="G2" s="3"/>
      <c r="H2" s="4"/>
    </row>
    <row r="3" spans="1:9" s="11" customFormat="1" ht="24" customHeight="1" x14ac:dyDescent="0.3">
      <c r="A3" s="10"/>
      <c r="B3" s="21" t="str">
        <f>Viikon_aloituspäivä</f>
        <v>maanantai</v>
      </c>
      <c r="C3" s="22" t="str">
        <f t="shared" ref="C3:H3" si="0">TEXT(C4,"pppp")</f>
        <v>tiistai</v>
      </c>
      <c r="D3" s="22" t="str">
        <f t="shared" si="0"/>
        <v>keskiviikko</v>
      </c>
      <c r="E3" s="22" t="str">
        <f t="shared" si="0"/>
        <v>torstai</v>
      </c>
      <c r="F3" s="22" t="str">
        <f t="shared" si="0"/>
        <v>perjantai</v>
      </c>
      <c r="G3" s="22" t="str">
        <f t="shared" si="0"/>
        <v>lauantai</v>
      </c>
      <c r="H3" s="23" t="str">
        <f t="shared" si="0"/>
        <v>sunnuntai</v>
      </c>
    </row>
    <row r="4" spans="1:9" s="6" customFormat="1" ht="24" customHeight="1" x14ac:dyDescent="0.3">
      <c r="A4" s="5"/>
      <c r="B4" s="43">
        <f t="array" ref="B4:H4">PäivätJaViikot+DATE(Kalenterivuosi,3,1)-WEEKDAY(DATE(Kalenterivuosi,3,1),(Viikon_aloituspäivä="maanantai")+1)+1</f>
        <v>44256</v>
      </c>
      <c r="C4" s="43">
        <v>44257</v>
      </c>
      <c r="D4" s="43">
        <v>44258</v>
      </c>
      <c r="E4" s="43">
        <v>44259</v>
      </c>
      <c r="F4" s="43">
        <v>44260</v>
      </c>
      <c r="G4" s="43">
        <v>44261</v>
      </c>
      <c r="H4" s="43">
        <v>44262</v>
      </c>
    </row>
    <row r="5" spans="1:9" s="14" customFormat="1" ht="56.1" customHeight="1" x14ac:dyDescent="0.3">
      <c r="A5" s="13"/>
      <c r="B5" s="25"/>
      <c r="C5" s="25"/>
      <c r="D5" s="25"/>
      <c r="E5" s="25"/>
      <c r="F5" s="25"/>
      <c r="G5" s="25"/>
      <c r="H5" s="25"/>
    </row>
    <row r="6" spans="1:9" s="6" customFormat="1" ht="24" customHeight="1" x14ac:dyDescent="0.3">
      <c r="A6" s="5"/>
      <c r="B6" s="44">
        <f t="array" ref="B6:H6">PäivätJaViikot+DATE(Kalenterivuosi,3,1)-WEEKDAY(DATE(Kalenterivuosi,3,1),(Viikon_aloituspäivä="maanantai")+1)+8</f>
        <v>44263</v>
      </c>
      <c r="C6" s="44">
        <v>44264</v>
      </c>
      <c r="D6" s="44">
        <v>44265</v>
      </c>
      <c r="E6" s="44">
        <v>44266</v>
      </c>
      <c r="F6" s="44">
        <v>44267</v>
      </c>
      <c r="G6" s="44">
        <v>44268</v>
      </c>
      <c r="H6" s="44">
        <v>44269</v>
      </c>
    </row>
    <row r="7" spans="1:9" s="14" customFormat="1" ht="56.1" customHeight="1" x14ac:dyDescent="0.3">
      <c r="A7" s="13"/>
      <c r="B7" s="24"/>
      <c r="C7" s="24"/>
      <c r="D7" s="24"/>
      <c r="E7" s="24"/>
      <c r="F7" s="24"/>
      <c r="G7" s="24"/>
      <c r="H7" s="24"/>
    </row>
    <row r="8" spans="1:9" s="6" customFormat="1" ht="24" customHeight="1" x14ac:dyDescent="0.3">
      <c r="A8" s="5"/>
      <c r="B8" s="45">
        <f t="array" ref="B8:H8">PäivätJaViikot+DATE(Kalenterivuosi,3,1)-WEEKDAY(DATE(Kalenterivuosi,3,1),(Viikon_aloituspäivä="maanantai")+1)+15</f>
        <v>44270</v>
      </c>
      <c r="C8" s="45">
        <v>44271</v>
      </c>
      <c r="D8" s="45">
        <v>44272</v>
      </c>
      <c r="E8" s="45">
        <v>44273</v>
      </c>
      <c r="F8" s="45">
        <v>44274</v>
      </c>
      <c r="G8" s="45">
        <v>44275</v>
      </c>
      <c r="H8" s="45">
        <v>44276</v>
      </c>
    </row>
    <row r="9" spans="1:9" s="14" customFormat="1" ht="56.1" customHeight="1" x14ac:dyDescent="0.3">
      <c r="A9" s="13"/>
      <c r="B9" s="25"/>
      <c r="C9" s="25"/>
      <c r="D9" s="25"/>
      <c r="E9" s="25"/>
      <c r="F9" s="25"/>
      <c r="G9" s="25"/>
      <c r="H9" s="25"/>
    </row>
    <row r="10" spans="1:9" s="6" customFormat="1" ht="24" customHeight="1" x14ac:dyDescent="0.3">
      <c r="A10" s="5"/>
      <c r="B10" s="44">
        <f t="array" ref="B10:H10">PäivätJaViikot+DATE(Kalenterivuosi,3,1)-WEEKDAY(DATE(Kalenterivuosi,3,1),(Viikon_aloituspäivä="maanantai")+1)+22</f>
        <v>44277</v>
      </c>
      <c r="C10" s="44">
        <v>44278</v>
      </c>
      <c r="D10" s="44">
        <v>44279</v>
      </c>
      <c r="E10" s="44">
        <v>44280</v>
      </c>
      <c r="F10" s="44">
        <v>44281</v>
      </c>
      <c r="G10" s="44">
        <v>44282</v>
      </c>
      <c r="H10" s="44">
        <v>44283</v>
      </c>
    </row>
    <row r="11" spans="1:9" s="14" customFormat="1" ht="56.1" customHeight="1" x14ac:dyDescent="0.3">
      <c r="A11" s="13"/>
      <c r="B11" s="24"/>
      <c r="C11" s="24"/>
      <c r="D11" s="24"/>
      <c r="E11" s="24"/>
      <c r="F11" s="24"/>
      <c r="G11" s="24"/>
      <c r="H11" s="24"/>
    </row>
    <row r="12" spans="1:9" s="6" customFormat="1" ht="24" customHeight="1" x14ac:dyDescent="0.3">
      <c r="A12" s="5"/>
      <c r="B12" s="45">
        <f t="array" ref="B12:H12">PäivätJaViikot+DATE(Kalenterivuosi,3,1)-WEEKDAY(DATE(Kalenterivuosi,3,1),(Viikon_aloituspäivä="maanantai")+1)+29</f>
        <v>44284</v>
      </c>
      <c r="C12" s="45">
        <v>44285</v>
      </c>
      <c r="D12" s="45">
        <v>44286</v>
      </c>
      <c r="E12" s="45">
        <v>44287</v>
      </c>
      <c r="F12" s="45">
        <v>44288</v>
      </c>
      <c r="G12" s="45">
        <v>44289</v>
      </c>
      <c r="H12" s="45">
        <v>44290</v>
      </c>
    </row>
    <row r="13" spans="1:9" s="14" customFormat="1" ht="56.1" customHeight="1" x14ac:dyDescent="0.3">
      <c r="A13" s="13"/>
      <c r="B13" s="25"/>
      <c r="C13" s="25"/>
      <c r="D13" s="25"/>
      <c r="E13" s="25"/>
      <c r="F13" s="25"/>
      <c r="G13" s="25"/>
      <c r="H13" s="25"/>
    </row>
    <row r="14" spans="1:9" s="6" customFormat="1" ht="24" customHeight="1" x14ac:dyDescent="0.3">
      <c r="A14" s="5"/>
      <c r="B14" s="44">
        <f t="array" ref="B14:C14">PäivätJaViikot+DATE(Kalenterivuosi,3,1)-WEEKDAY(DATE(Kalenterivuosi,3,1),(Viikon_aloituspäivä="maanantai")+1)+36</f>
        <v>44291</v>
      </c>
      <c r="C14" s="44">
        <v>44292</v>
      </c>
      <c r="D14" s="53" t="s">
        <v>0</v>
      </c>
      <c r="E14" s="53"/>
      <c r="F14" s="53"/>
      <c r="G14" s="53"/>
      <c r="H14" s="54"/>
    </row>
    <row r="15" spans="1:9" s="14" customFormat="1" ht="56.1" customHeight="1" x14ac:dyDescent="0.3">
      <c r="A15" s="13"/>
      <c r="B15" s="24"/>
      <c r="C15" s="24"/>
      <c r="D15" s="55"/>
      <c r="E15" s="55"/>
      <c r="F15" s="55"/>
      <c r="G15" s="55"/>
      <c r="H15" s="56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aaliskuun kalenteri" sqref="A1" xr:uid="{00000000-0002-0000-0200-000000000000}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 xr:uid="{00000000-0002-0000-0200-000001000000}"/>
    <dataValidation allowBlank="1" showInputMessage="1" showErrorMessage="1" prompt="Automaattisesti määrittyvä viikonpäivä" sqref="C3:H3" xr:uid="{00000000-0002-0000-0200-000002000000}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 xr:uid="{00000000-0002-0000-0200-000003000000}"/>
    <dataValidation allowBlank="1" showInputMessage="1" showErrorMessage="1" prompt="Tämä rivi ja rivit 7, 9, 11, 13 ja 15 on tarkoitettu muistiinpanoille, jotka liittyvät yllä olevassa solussa olevaan kalenteripäivään." sqref="B5" xr:uid="{00000000-0002-0000-0200-000004000000}"/>
    <dataValidation allowBlank="1" showInputMessage="1" prompt="Kirjoita kuukausikohtaiset muistiinpanot tähän soluun" sqref="D15:H15" xr:uid="{00000000-0002-0000-0200-000005000000}"/>
    <dataValidation allowBlank="1" showInputMessage="1" prompt="Kirjoita kuukausikohtaiset muistiinpanot soluun alla" sqref="D14:H14" xr:uid="{00000000-0002-0000-0200-000006000000}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 xr:uid="{00000000-0002-0000-02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52" t="str">
        <f>"Huhtikuu "&amp;Kalenterivuosi</f>
        <v>Huhtikuu 2021</v>
      </c>
      <c r="C2" s="52"/>
      <c r="D2" s="52"/>
      <c r="E2" s="3"/>
      <c r="F2" s="3"/>
      <c r="G2" s="3"/>
      <c r="H2" s="4"/>
    </row>
    <row r="3" spans="1:9" s="11" customFormat="1" ht="24" customHeight="1" x14ac:dyDescent="0.3">
      <c r="A3" s="10"/>
      <c r="B3" s="21" t="str">
        <f>Viikon_aloituspäivä</f>
        <v>maanantai</v>
      </c>
      <c r="C3" s="22" t="str">
        <f t="shared" ref="C3:H3" si="0">TEXT(C4,"pppp")</f>
        <v>tiistai</v>
      </c>
      <c r="D3" s="22" t="str">
        <f t="shared" si="0"/>
        <v>keskiviikko</v>
      </c>
      <c r="E3" s="22" t="str">
        <f t="shared" si="0"/>
        <v>torstai</v>
      </c>
      <c r="F3" s="22" t="str">
        <f t="shared" si="0"/>
        <v>perjantai</v>
      </c>
      <c r="G3" s="22" t="str">
        <f t="shared" si="0"/>
        <v>lauantai</v>
      </c>
      <c r="H3" s="23" t="str">
        <f t="shared" si="0"/>
        <v>sunnuntai</v>
      </c>
    </row>
    <row r="4" spans="1:9" s="6" customFormat="1" ht="24" customHeight="1" x14ac:dyDescent="0.3">
      <c r="A4" s="5"/>
      <c r="B4" s="43">
        <f t="array" ref="B4:H4">PäivätJaViikot+DATE(Kalenterivuosi,4,1)-WEEKDAY(DATE(Kalenterivuosi,4,1),(Viikon_aloituspäivä="maanantai")+1)+1</f>
        <v>44284</v>
      </c>
      <c r="C4" s="43">
        <v>44285</v>
      </c>
      <c r="D4" s="43">
        <v>44286</v>
      </c>
      <c r="E4" s="43">
        <v>44287</v>
      </c>
      <c r="F4" s="43">
        <v>44288</v>
      </c>
      <c r="G4" s="43">
        <v>44289</v>
      </c>
      <c r="H4" s="43">
        <v>44290</v>
      </c>
    </row>
    <row r="5" spans="1:9" s="14" customFormat="1" ht="56.1" customHeight="1" x14ac:dyDescent="0.3">
      <c r="A5" s="13"/>
      <c r="B5" s="25"/>
      <c r="C5" s="25"/>
      <c r="D5" s="25"/>
      <c r="E5" s="25"/>
      <c r="F5" s="25"/>
      <c r="G5" s="25"/>
      <c r="H5" s="25"/>
    </row>
    <row r="6" spans="1:9" s="6" customFormat="1" ht="24" customHeight="1" x14ac:dyDescent="0.3">
      <c r="A6" s="5"/>
      <c r="B6" s="44">
        <f t="array" ref="B6:H6">PäivätJaViikot+DATE(Kalenterivuosi,4,1)-WEEKDAY(DATE(Kalenterivuosi,4,1),(Viikon_aloituspäivä="maanantai")+1)+8</f>
        <v>44291</v>
      </c>
      <c r="C6" s="44">
        <v>44292</v>
      </c>
      <c r="D6" s="44">
        <v>44293</v>
      </c>
      <c r="E6" s="44">
        <v>44294</v>
      </c>
      <c r="F6" s="44">
        <v>44295</v>
      </c>
      <c r="G6" s="44">
        <v>44296</v>
      </c>
      <c r="H6" s="44">
        <v>44297</v>
      </c>
    </row>
    <row r="7" spans="1:9" s="14" customFormat="1" ht="56.1" customHeight="1" x14ac:dyDescent="0.3">
      <c r="A7" s="13"/>
      <c r="B7" s="24"/>
      <c r="C7" s="24"/>
      <c r="D7" s="24"/>
      <c r="E7" s="24"/>
      <c r="F7" s="24"/>
      <c r="G7" s="24"/>
      <c r="H7" s="24"/>
    </row>
    <row r="8" spans="1:9" s="6" customFormat="1" ht="24" customHeight="1" x14ac:dyDescent="0.3">
      <c r="A8" s="5"/>
      <c r="B8" s="45">
        <f t="array" ref="B8:H8">PäivätJaViikot+DATE(Kalenterivuosi,4,1)-WEEKDAY(DATE(Kalenterivuosi,4,1),(Viikon_aloituspäivä="maanantai")+1)+15</f>
        <v>44298</v>
      </c>
      <c r="C8" s="45">
        <v>44299</v>
      </c>
      <c r="D8" s="45">
        <v>44300</v>
      </c>
      <c r="E8" s="45">
        <v>44301</v>
      </c>
      <c r="F8" s="45">
        <v>44302</v>
      </c>
      <c r="G8" s="45">
        <v>44303</v>
      </c>
      <c r="H8" s="45">
        <v>44304</v>
      </c>
    </row>
    <row r="9" spans="1:9" s="14" customFormat="1" ht="56.1" customHeight="1" x14ac:dyDescent="0.3">
      <c r="A9" s="13"/>
      <c r="B9" s="25"/>
      <c r="C9" s="25"/>
      <c r="D9" s="25"/>
      <c r="E9" s="25"/>
      <c r="F9" s="25"/>
      <c r="G9" s="25"/>
      <c r="H9" s="25"/>
    </row>
    <row r="10" spans="1:9" s="6" customFormat="1" ht="24" customHeight="1" x14ac:dyDescent="0.3">
      <c r="A10" s="5"/>
      <c r="B10" s="44">
        <f t="array" ref="B10:H10">PäivätJaViikot+DATE(Kalenterivuosi,4,1)-WEEKDAY(DATE(Kalenterivuosi,4,1),(Viikon_aloituspäivä="maanantai")+1)+22</f>
        <v>44305</v>
      </c>
      <c r="C10" s="44">
        <v>44306</v>
      </c>
      <c r="D10" s="44">
        <v>44307</v>
      </c>
      <c r="E10" s="44">
        <v>44308</v>
      </c>
      <c r="F10" s="44">
        <v>44309</v>
      </c>
      <c r="G10" s="44">
        <v>44310</v>
      </c>
      <c r="H10" s="44">
        <v>44311</v>
      </c>
    </row>
    <row r="11" spans="1:9" s="14" customFormat="1" ht="56.1" customHeight="1" x14ac:dyDescent="0.3">
      <c r="A11" s="13"/>
      <c r="B11" s="24"/>
      <c r="C11" s="24"/>
      <c r="D11" s="24"/>
      <c r="E11" s="24"/>
      <c r="F11" s="24"/>
      <c r="G11" s="24"/>
      <c r="H11" s="24"/>
    </row>
    <row r="12" spans="1:9" s="6" customFormat="1" ht="24" customHeight="1" x14ac:dyDescent="0.3">
      <c r="A12" s="5"/>
      <c r="B12" s="45">
        <f t="array" ref="B12:H12">PäivätJaViikot+DATE(Kalenterivuosi,4,1)-WEEKDAY(DATE(Kalenterivuosi,4,1),(Viikon_aloituspäivä="maanantai")+1)+29</f>
        <v>44312</v>
      </c>
      <c r="C12" s="45">
        <v>44313</v>
      </c>
      <c r="D12" s="45">
        <v>44314</v>
      </c>
      <c r="E12" s="45">
        <v>44315</v>
      </c>
      <c r="F12" s="45">
        <v>44316</v>
      </c>
      <c r="G12" s="45">
        <v>44317</v>
      </c>
      <c r="H12" s="45">
        <v>44318</v>
      </c>
    </row>
    <row r="13" spans="1:9" s="14" customFormat="1" ht="56.1" customHeight="1" x14ac:dyDescent="0.3">
      <c r="A13" s="13"/>
      <c r="B13" s="25"/>
      <c r="C13" s="25"/>
      <c r="D13" s="25"/>
      <c r="E13" s="25"/>
      <c r="F13" s="25"/>
      <c r="G13" s="25"/>
      <c r="H13" s="25"/>
    </row>
    <row r="14" spans="1:9" s="6" customFormat="1" ht="24" customHeight="1" x14ac:dyDescent="0.3">
      <c r="A14" s="5"/>
      <c r="B14" s="44">
        <f t="array" ref="B14:C14">PäivätJaViikot+DATE(Kalenterivuosi,4,1)-WEEKDAY(DATE(Kalenterivuosi,4,1),(Viikon_aloituspäivä="maanantai")+1)+36</f>
        <v>44319</v>
      </c>
      <c r="C14" s="44">
        <v>44320</v>
      </c>
      <c r="D14" s="53" t="s">
        <v>0</v>
      </c>
      <c r="E14" s="53"/>
      <c r="F14" s="53"/>
      <c r="G14" s="53"/>
      <c r="H14" s="54"/>
    </row>
    <row r="15" spans="1:9" s="14" customFormat="1" ht="56.1" customHeight="1" x14ac:dyDescent="0.3">
      <c r="A15" s="13"/>
      <c r="B15" s="24"/>
      <c r="C15" s="24"/>
      <c r="D15" s="55"/>
      <c r="E15" s="55"/>
      <c r="F15" s="55"/>
      <c r="G15" s="55"/>
      <c r="H15" s="56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Automaattisesti määrittyvä viikonpäivä" sqref="C3:H3" xr:uid="{00000000-0002-0000-0300-000000000000}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 xr:uid="{00000000-0002-0000-0300-000001000000}"/>
    <dataValidation allowBlank="1" showInputMessage="1" showErrorMessage="1" prompt="Huhtikuun kalenteri" sqref="A1" xr:uid="{00000000-0002-0000-0300-000002000000}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 xr:uid="{00000000-0002-0000-0300-000003000000}"/>
    <dataValidation allowBlank="1" showInputMessage="1" prompt="Kirjoita kuukausikohtaiset muistiinpanot soluun alla" sqref="D14:H14" xr:uid="{00000000-0002-0000-0300-000004000000}"/>
    <dataValidation allowBlank="1" showInputMessage="1" prompt="Kirjoita kuukausikohtaiset muistiinpanot tähän soluun" sqref="D15:H15" xr:uid="{00000000-0002-0000-0300-000005000000}"/>
    <dataValidation allowBlank="1" showInputMessage="1" showErrorMessage="1" prompt="Tämä rivi ja rivit 7, 9, 11, 13 ja 15 on tarkoitettu muistiinpanoille, jotka liittyvät yllä olevassa solussa olevaan kalenteripäivään." sqref="B5" xr:uid="{00000000-0002-0000-0300-000006000000}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 xr:uid="{00000000-0002-0000-03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52" t="str">
        <f>"Toukokuu "&amp;Kalenterivuosi</f>
        <v>Toukokuu 2021</v>
      </c>
      <c r="C2" s="52"/>
      <c r="D2" s="52"/>
      <c r="E2" s="3"/>
      <c r="F2" s="3"/>
      <c r="G2" s="3"/>
      <c r="H2" s="4"/>
    </row>
    <row r="3" spans="1:9" s="11" customFormat="1" ht="24" customHeight="1" x14ac:dyDescent="0.3">
      <c r="A3" s="10"/>
      <c r="B3" s="21" t="str">
        <f>Viikon_aloituspäivä</f>
        <v>maanantai</v>
      </c>
      <c r="C3" s="22" t="str">
        <f t="shared" ref="C3:H3" si="0">TEXT(C4,"pppp")</f>
        <v>tiistai</v>
      </c>
      <c r="D3" s="22" t="str">
        <f t="shared" si="0"/>
        <v>keskiviikko</v>
      </c>
      <c r="E3" s="22" t="str">
        <f t="shared" si="0"/>
        <v>torstai</v>
      </c>
      <c r="F3" s="22" t="str">
        <f t="shared" si="0"/>
        <v>perjantai</v>
      </c>
      <c r="G3" s="22" t="str">
        <f t="shared" si="0"/>
        <v>lauantai</v>
      </c>
      <c r="H3" s="23" t="str">
        <f t="shared" si="0"/>
        <v>sunnuntai</v>
      </c>
    </row>
    <row r="4" spans="1:9" s="6" customFormat="1" ht="24" customHeight="1" x14ac:dyDescent="0.3">
      <c r="A4" s="5"/>
      <c r="B4" s="43">
        <f t="array" ref="B4:H4">PäivätJaViikot+DATE(Kalenterivuosi,5,1)-WEEKDAY(DATE(Kalenterivuosi,5,1),(Viikon_aloituspäivä="maanantai")+1)+1</f>
        <v>44312</v>
      </c>
      <c r="C4" s="43">
        <v>44313</v>
      </c>
      <c r="D4" s="43">
        <v>44314</v>
      </c>
      <c r="E4" s="43">
        <v>44315</v>
      </c>
      <c r="F4" s="43">
        <v>44316</v>
      </c>
      <c r="G4" s="43">
        <v>44317</v>
      </c>
      <c r="H4" s="43">
        <v>44318</v>
      </c>
    </row>
    <row r="5" spans="1:9" s="14" customFormat="1" ht="56.1" customHeight="1" x14ac:dyDescent="0.3">
      <c r="A5" s="13"/>
      <c r="B5" s="25"/>
      <c r="C5" s="25"/>
      <c r="D5" s="25"/>
      <c r="E5" s="25"/>
      <c r="F5" s="25"/>
      <c r="G5" s="25"/>
      <c r="H5" s="25"/>
    </row>
    <row r="6" spans="1:9" s="6" customFormat="1" ht="24" customHeight="1" x14ac:dyDescent="0.3">
      <c r="A6" s="5"/>
      <c r="B6" s="44">
        <f t="array" ref="B6:H6">PäivätJaViikot+DATE(Kalenterivuosi,5,1)-WEEKDAY(DATE(Kalenterivuosi,5,1),(Viikon_aloituspäivä="maanantai")+1)+8</f>
        <v>44319</v>
      </c>
      <c r="C6" s="44">
        <v>44320</v>
      </c>
      <c r="D6" s="44">
        <v>44321</v>
      </c>
      <c r="E6" s="44">
        <v>44322</v>
      </c>
      <c r="F6" s="44">
        <v>44323</v>
      </c>
      <c r="G6" s="44">
        <v>44324</v>
      </c>
      <c r="H6" s="44">
        <v>44325</v>
      </c>
    </row>
    <row r="7" spans="1:9" s="14" customFormat="1" ht="56.1" customHeight="1" x14ac:dyDescent="0.3">
      <c r="A7" s="13"/>
      <c r="B7" s="24"/>
      <c r="C7" s="24"/>
      <c r="D7" s="24"/>
      <c r="E7" s="24"/>
      <c r="F7" s="24"/>
      <c r="G7" s="24"/>
      <c r="H7" s="24"/>
    </row>
    <row r="8" spans="1:9" s="6" customFormat="1" ht="24" customHeight="1" x14ac:dyDescent="0.3">
      <c r="A8" s="5"/>
      <c r="B8" s="45">
        <f t="array" ref="B8:H8">PäivätJaViikot+DATE(Kalenterivuosi,5,1)-WEEKDAY(DATE(Kalenterivuosi,5,1),(Viikon_aloituspäivä="maanantai")+1)+15</f>
        <v>44326</v>
      </c>
      <c r="C8" s="45">
        <v>44327</v>
      </c>
      <c r="D8" s="45">
        <v>44328</v>
      </c>
      <c r="E8" s="45">
        <v>44329</v>
      </c>
      <c r="F8" s="45">
        <v>44330</v>
      </c>
      <c r="G8" s="45">
        <v>44331</v>
      </c>
      <c r="H8" s="45">
        <v>44332</v>
      </c>
    </row>
    <row r="9" spans="1:9" s="14" customFormat="1" ht="56.1" customHeight="1" x14ac:dyDescent="0.3">
      <c r="A9" s="13"/>
      <c r="B9" s="25"/>
      <c r="C9" s="25"/>
      <c r="D9" s="25"/>
      <c r="E9" s="25"/>
      <c r="F9" s="25"/>
      <c r="G9" s="25"/>
      <c r="H9" s="25"/>
    </row>
    <row r="10" spans="1:9" s="6" customFormat="1" ht="24" customHeight="1" x14ac:dyDescent="0.3">
      <c r="A10" s="5"/>
      <c r="B10" s="44">
        <f t="array" ref="B10:H10">PäivätJaViikot+DATE(Kalenterivuosi,5,1)-WEEKDAY(DATE(Kalenterivuosi,5,1),(Viikon_aloituspäivä="maanantai")+1)+22</f>
        <v>44333</v>
      </c>
      <c r="C10" s="44">
        <v>44334</v>
      </c>
      <c r="D10" s="44">
        <v>44335</v>
      </c>
      <c r="E10" s="44">
        <v>44336</v>
      </c>
      <c r="F10" s="44">
        <v>44337</v>
      </c>
      <c r="G10" s="44">
        <v>44338</v>
      </c>
      <c r="H10" s="44">
        <v>44339</v>
      </c>
    </row>
    <row r="11" spans="1:9" s="14" customFormat="1" ht="56.1" customHeight="1" x14ac:dyDescent="0.3">
      <c r="A11" s="13"/>
      <c r="B11" s="24"/>
      <c r="C11" s="24"/>
      <c r="D11" s="24"/>
      <c r="E11" s="24"/>
      <c r="F11" s="24"/>
      <c r="G11" s="24"/>
      <c r="H11" s="24"/>
    </row>
    <row r="12" spans="1:9" s="6" customFormat="1" ht="24" customHeight="1" x14ac:dyDescent="0.3">
      <c r="A12" s="5"/>
      <c r="B12" s="45">
        <f t="array" ref="B12:H12">PäivätJaViikot+DATE(Kalenterivuosi,5,1)-WEEKDAY(DATE(Kalenterivuosi,5,1),(Viikon_aloituspäivä="maanantai")+1)+29</f>
        <v>44340</v>
      </c>
      <c r="C12" s="45">
        <v>44341</v>
      </c>
      <c r="D12" s="45">
        <v>44342</v>
      </c>
      <c r="E12" s="45">
        <v>44343</v>
      </c>
      <c r="F12" s="45">
        <v>44344</v>
      </c>
      <c r="G12" s="45">
        <v>44345</v>
      </c>
      <c r="H12" s="45">
        <v>44346</v>
      </c>
    </row>
    <row r="13" spans="1:9" s="14" customFormat="1" ht="56.1" customHeight="1" x14ac:dyDescent="0.3">
      <c r="A13" s="13"/>
      <c r="B13" s="25"/>
      <c r="C13" s="25"/>
      <c r="D13" s="25"/>
      <c r="E13" s="25"/>
      <c r="F13" s="25"/>
      <c r="G13" s="25"/>
      <c r="H13" s="25"/>
    </row>
    <row r="14" spans="1:9" s="6" customFormat="1" ht="24" customHeight="1" x14ac:dyDescent="0.3">
      <c r="A14" s="5"/>
      <c r="B14" s="44">
        <f t="array" ref="B14:C14">PäivätJaViikot+DATE(Kalenterivuosi,5,1)-WEEKDAY(DATE(Kalenterivuosi,5,1),(Viikon_aloituspäivä="maanantai")+1)+36</f>
        <v>44347</v>
      </c>
      <c r="C14" s="44">
        <v>44348</v>
      </c>
      <c r="D14" s="53" t="s">
        <v>0</v>
      </c>
      <c r="E14" s="53"/>
      <c r="F14" s="53"/>
      <c r="G14" s="53"/>
      <c r="H14" s="54"/>
    </row>
    <row r="15" spans="1:9" s="14" customFormat="1" ht="56.1" customHeight="1" x14ac:dyDescent="0.3">
      <c r="A15" s="13"/>
      <c r="B15" s="24"/>
      <c r="C15" s="24"/>
      <c r="D15" s="55"/>
      <c r="E15" s="55"/>
      <c r="F15" s="55"/>
      <c r="G15" s="55"/>
      <c r="H15" s="56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attisesti määrittyvä viikonpäivä" sqref="C3:H3" xr:uid="{00000000-0002-0000-0400-000000000000}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 xr:uid="{00000000-0002-0000-0400-000001000000}"/>
    <dataValidation allowBlank="1" showInputMessage="1" showErrorMessage="1" prompt="Toukokuun kalenteri" sqref="A1" xr:uid="{00000000-0002-0000-0400-000002000000}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 xr:uid="{00000000-0002-0000-0400-000003000000}"/>
    <dataValidation allowBlank="1" showInputMessage="1" showErrorMessage="1" prompt="Tämä rivi ja rivit 7, 9, 11, 13 ja 15 on tarkoitettu muistiinpanoille, jotka liittyvät yllä olevassa solussa olevaan kalenteripäivään." sqref="B5" xr:uid="{00000000-0002-0000-0400-000004000000}"/>
    <dataValidation allowBlank="1" showInputMessage="1" prompt="Kirjoita kuukausikohtaiset muistiinpanot tähän soluun" sqref="D15:H15" xr:uid="{00000000-0002-0000-0400-000005000000}"/>
    <dataValidation allowBlank="1" showInputMessage="1" prompt="Kirjoita kuukausikohtaiset muistiinpanot soluun alla" sqref="D14:H14" xr:uid="{00000000-0002-0000-0400-000006000000}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 xr:uid="{00000000-0002-0000-04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57" t="str">
        <f>"Kesäkuu "&amp;Kalenterivuosi</f>
        <v>Kesäkuu 2021</v>
      </c>
      <c r="C2" s="57"/>
      <c r="D2" s="57"/>
      <c r="E2" s="3"/>
      <c r="F2" s="3"/>
      <c r="G2" s="3"/>
      <c r="H2" s="4"/>
    </row>
    <row r="3" spans="1:9" s="11" customFormat="1" ht="24" customHeight="1" x14ac:dyDescent="0.3">
      <c r="A3" s="10"/>
      <c r="B3" s="26" t="str">
        <f>Viikon_aloituspäivä</f>
        <v>maanantai</v>
      </c>
      <c r="C3" s="27" t="str">
        <f t="shared" ref="C3:H3" si="0">TEXT(C4,"pppp")</f>
        <v>tiistai</v>
      </c>
      <c r="D3" s="27" t="str">
        <f t="shared" si="0"/>
        <v>keskiviikko</v>
      </c>
      <c r="E3" s="27" t="str">
        <f t="shared" si="0"/>
        <v>torstai</v>
      </c>
      <c r="F3" s="27" t="str">
        <f t="shared" si="0"/>
        <v>perjantai</v>
      </c>
      <c r="G3" s="27" t="str">
        <f t="shared" si="0"/>
        <v>lauantai</v>
      </c>
      <c r="H3" s="28" t="str">
        <f t="shared" si="0"/>
        <v>sunnuntai</v>
      </c>
    </row>
    <row r="4" spans="1:9" s="6" customFormat="1" ht="24" customHeight="1" x14ac:dyDescent="0.3">
      <c r="A4" s="5"/>
      <c r="B4" s="40">
        <f t="array" ref="B4:H4">PäivätJaViikot+DATE(Kalenterivuosi,6,1)-WEEKDAY(DATE(Kalenterivuosi,6,1),(Viikon_aloituspäivä="maanantai")+1)+1</f>
        <v>44347</v>
      </c>
      <c r="C4" s="40">
        <v>44348</v>
      </c>
      <c r="D4" s="40">
        <v>44349</v>
      </c>
      <c r="E4" s="40">
        <v>44350</v>
      </c>
      <c r="F4" s="40">
        <v>44351</v>
      </c>
      <c r="G4" s="40">
        <v>44352</v>
      </c>
      <c r="H4" s="40">
        <v>44353</v>
      </c>
    </row>
    <row r="5" spans="1:9" s="14" customFormat="1" ht="56.1" customHeight="1" x14ac:dyDescent="0.3">
      <c r="A5" s="13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3">
      <c r="A6" s="5"/>
      <c r="B6" s="41">
        <f t="array" ref="B6:H6">PäivätJaViikot+DATE(Kalenterivuosi,6,1)-WEEKDAY(DATE(Kalenterivuosi,6,1),(Viikon_aloituspäivä="maanantai")+1)+8</f>
        <v>44354</v>
      </c>
      <c r="C6" s="41">
        <v>44355</v>
      </c>
      <c r="D6" s="41">
        <v>44356</v>
      </c>
      <c r="E6" s="41">
        <v>44357</v>
      </c>
      <c r="F6" s="41">
        <v>44358</v>
      </c>
      <c r="G6" s="41">
        <v>44359</v>
      </c>
      <c r="H6" s="41">
        <v>44360</v>
      </c>
    </row>
    <row r="7" spans="1:9" s="14" customFormat="1" ht="56.1" customHeight="1" x14ac:dyDescent="0.3">
      <c r="A7" s="13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3">
      <c r="A8" s="5"/>
      <c r="B8" s="42">
        <f t="array" ref="B8:H8">PäivätJaViikot+DATE(Kalenterivuosi,6,1)-WEEKDAY(DATE(Kalenterivuosi,6,1),(Viikon_aloituspäivä="maanantai")+1)+15</f>
        <v>44361</v>
      </c>
      <c r="C8" s="42">
        <v>44362</v>
      </c>
      <c r="D8" s="42">
        <v>44363</v>
      </c>
      <c r="E8" s="42">
        <v>44364</v>
      </c>
      <c r="F8" s="42">
        <v>44365</v>
      </c>
      <c r="G8" s="42">
        <v>44366</v>
      </c>
      <c r="H8" s="42">
        <v>44367</v>
      </c>
    </row>
    <row r="9" spans="1:9" s="14" customFormat="1" ht="56.1" customHeight="1" x14ac:dyDescent="0.3">
      <c r="A9" s="13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3">
      <c r="A10" s="5"/>
      <c r="B10" s="41">
        <f t="array" ref="B10:H10">PäivätJaViikot+DATE(Kalenterivuosi,6,1)-WEEKDAY(DATE(Kalenterivuosi,6,1),(Viikon_aloituspäivä="maanantai")+1)+22</f>
        <v>44368</v>
      </c>
      <c r="C10" s="41">
        <v>44369</v>
      </c>
      <c r="D10" s="41">
        <v>44370</v>
      </c>
      <c r="E10" s="41">
        <v>44371</v>
      </c>
      <c r="F10" s="41">
        <v>44372</v>
      </c>
      <c r="G10" s="41">
        <v>44373</v>
      </c>
      <c r="H10" s="41">
        <v>44374</v>
      </c>
    </row>
    <row r="11" spans="1:9" s="14" customFormat="1" ht="56.1" customHeight="1" x14ac:dyDescent="0.3">
      <c r="A11" s="13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3">
      <c r="A12" s="5"/>
      <c r="B12" s="42">
        <f t="array" ref="B12:H12">PäivätJaViikot+DATE(Kalenterivuosi,6,1)-WEEKDAY(DATE(Kalenterivuosi,6,1),(Viikon_aloituspäivä="maanantai")+1)+29</f>
        <v>44375</v>
      </c>
      <c r="C12" s="42">
        <v>44376</v>
      </c>
      <c r="D12" s="42">
        <v>44377</v>
      </c>
      <c r="E12" s="42">
        <v>44378</v>
      </c>
      <c r="F12" s="42">
        <v>44379</v>
      </c>
      <c r="G12" s="42">
        <v>44380</v>
      </c>
      <c r="H12" s="42">
        <v>44381</v>
      </c>
    </row>
    <row r="13" spans="1:9" s="14" customFormat="1" ht="56.1" customHeight="1" x14ac:dyDescent="0.3">
      <c r="A13" s="13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3">
      <c r="A14" s="5"/>
      <c r="B14" s="41">
        <f t="array" ref="B14:C14">PäivätJaViikot+DATE(Kalenterivuosi,6,1)-WEEKDAY(DATE(Kalenterivuosi,6,1),(Viikon_aloituspäivä="maanantai")+1)+36</f>
        <v>44382</v>
      </c>
      <c r="C14" s="41">
        <v>44383</v>
      </c>
      <c r="D14" s="58" t="s">
        <v>0</v>
      </c>
      <c r="E14" s="58"/>
      <c r="F14" s="58"/>
      <c r="G14" s="58"/>
      <c r="H14" s="59"/>
    </row>
    <row r="15" spans="1:9" s="14" customFormat="1" ht="56.1" customHeight="1" x14ac:dyDescent="0.3">
      <c r="A15" s="13"/>
      <c r="B15" s="29"/>
      <c r="C15" s="29"/>
      <c r="D15" s="60"/>
      <c r="E15" s="60"/>
      <c r="F15" s="60"/>
      <c r="G15" s="60"/>
      <c r="H15" s="61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attisesti määrittyvä viikonpäivä" sqref="C3:H3" xr:uid="{00000000-0002-0000-0500-000000000000}"/>
    <dataValidation allowBlank="1" showInputMessage="1" showErrorMessage="1" prompt="Kesäkuun kalenteri" sqref="A1" xr:uid="{00000000-0002-0000-0500-000001000000}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 xr:uid="{00000000-0002-0000-0500-000002000000}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 xr:uid="{00000000-0002-0000-0500-000003000000}"/>
    <dataValidation allowBlank="1" showInputMessage="1" prompt="Kirjoita kuukausikohtaiset muistiinpanot soluun alla" sqref="D14:H14" xr:uid="{00000000-0002-0000-0500-000004000000}"/>
    <dataValidation allowBlank="1" showInputMessage="1" prompt="Kirjoita kuukausikohtaiset muistiinpanot tähän soluun" sqref="D15:H15" xr:uid="{00000000-0002-0000-0500-000005000000}"/>
    <dataValidation allowBlank="1" showInputMessage="1" showErrorMessage="1" prompt="Tämä rivi ja rivit 7, 9, 11, 13 ja 15 on tarkoitettu muistiinpanoille, jotka liittyvät yllä olevassa solussa olevaan kalenteripäivään." sqref="B5" xr:uid="{00000000-0002-0000-0500-000006000000}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 xr:uid="{00000000-0002-0000-05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57" t="str">
        <f>"Heinäkuu "&amp;Kalenterivuosi</f>
        <v>Heinäkuu 2021</v>
      </c>
      <c r="C2" s="57"/>
      <c r="D2" s="57"/>
      <c r="E2" s="3"/>
      <c r="F2" s="3"/>
      <c r="G2" s="3"/>
      <c r="H2" s="4"/>
    </row>
    <row r="3" spans="1:9" s="11" customFormat="1" ht="24" customHeight="1" x14ac:dyDescent="0.3">
      <c r="A3" s="10"/>
      <c r="B3" s="26" t="str">
        <f>Viikon_aloituspäivä</f>
        <v>maanantai</v>
      </c>
      <c r="C3" s="27" t="str">
        <f t="shared" ref="C3:H3" si="0">TEXT(C4,"pppp")</f>
        <v>tiistai</v>
      </c>
      <c r="D3" s="27" t="str">
        <f t="shared" si="0"/>
        <v>keskiviikko</v>
      </c>
      <c r="E3" s="27" t="str">
        <f t="shared" si="0"/>
        <v>torstai</v>
      </c>
      <c r="F3" s="27" t="str">
        <f t="shared" si="0"/>
        <v>perjantai</v>
      </c>
      <c r="G3" s="27" t="str">
        <f t="shared" si="0"/>
        <v>lauantai</v>
      </c>
      <c r="H3" s="28" t="str">
        <f t="shared" si="0"/>
        <v>sunnuntai</v>
      </c>
    </row>
    <row r="4" spans="1:9" s="6" customFormat="1" ht="24" customHeight="1" x14ac:dyDescent="0.3">
      <c r="A4" s="5"/>
      <c r="B4" s="40">
        <f t="array" ref="B4:H4">PäivätJaViikot+DATE(Kalenterivuosi,7,1)-WEEKDAY(DATE(Kalenterivuosi,7,1),(Viikon_aloituspäivä="maanantai")+1)+1</f>
        <v>44375</v>
      </c>
      <c r="C4" s="40">
        <v>44376</v>
      </c>
      <c r="D4" s="40">
        <v>44377</v>
      </c>
      <c r="E4" s="40">
        <v>44378</v>
      </c>
      <c r="F4" s="40">
        <v>44379</v>
      </c>
      <c r="G4" s="40">
        <v>44380</v>
      </c>
      <c r="H4" s="40">
        <v>44381</v>
      </c>
    </row>
    <row r="5" spans="1:9" s="14" customFormat="1" ht="56.1" customHeight="1" x14ac:dyDescent="0.3">
      <c r="A5" s="13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3">
      <c r="A6" s="5"/>
      <c r="B6" s="41">
        <f t="array" ref="B6:H6">PäivätJaViikot+DATE(Kalenterivuosi,7,1)-WEEKDAY(DATE(Kalenterivuosi,7,1),(Viikon_aloituspäivä="maanantai")+1)+8</f>
        <v>44382</v>
      </c>
      <c r="C6" s="41">
        <v>44383</v>
      </c>
      <c r="D6" s="41">
        <v>44384</v>
      </c>
      <c r="E6" s="41">
        <v>44385</v>
      </c>
      <c r="F6" s="41">
        <v>44386</v>
      </c>
      <c r="G6" s="41">
        <v>44387</v>
      </c>
      <c r="H6" s="41">
        <v>44388</v>
      </c>
    </row>
    <row r="7" spans="1:9" s="14" customFormat="1" ht="56.1" customHeight="1" x14ac:dyDescent="0.3">
      <c r="A7" s="13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3">
      <c r="A8" s="5"/>
      <c r="B8" s="42">
        <f t="array" ref="B8:H8">PäivätJaViikot+DATE(Kalenterivuosi,7,1)-WEEKDAY(DATE(Kalenterivuosi,7,1),(Viikon_aloituspäivä="maanantai")+1)+15</f>
        <v>44389</v>
      </c>
      <c r="C8" s="42">
        <v>44390</v>
      </c>
      <c r="D8" s="42">
        <v>44391</v>
      </c>
      <c r="E8" s="42">
        <v>44392</v>
      </c>
      <c r="F8" s="42">
        <v>44393</v>
      </c>
      <c r="G8" s="42">
        <v>44394</v>
      </c>
      <c r="H8" s="42">
        <v>44395</v>
      </c>
    </row>
    <row r="9" spans="1:9" s="14" customFormat="1" ht="56.1" customHeight="1" x14ac:dyDescent="0.3">
      <c r="A9" s="13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3">
      <c r="A10" s="5"/>
      <c r="B10" s="41">
        <f t="array" ref="B10:H10">PäivätJaViikot+DATE(Kalenterivuosi,7,1)-WEEKDAY(DATE(Kalenterivuosi,7,1),(Viikon_aloituspäivä="maanantai")+1)+22</f>
        <v>44396</v>
      </c>
      <c r="C10" s="41">
        <v>44397</v>
      </c>
      <c r="D10" s="41">
        <v>44398</v>
      </c>
      <c r="E10" s="41">
        <v>44399</v>
      </c>
      <c r="F10" s="41">
        <v>44400</v>
      </c>
      <c r="G10" s="41">
        <v>44401</v>
      </c>
      <c r="H10" s="41">
        <v>44402</v>
      </c>
    </row>
    <row r="11" spans="1:9" s="14" customFormat="1" ht="56.1" customHeight="1" x14ac:dyDescent="0.3">
      <c r="A11" s="13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3">
      <c r="A12" s="5"/>
      <c r="B12" s="42">
        <f t="array" ref="B12:H12">PäivätJaViikot+DATE(Kalenterivuosi,7,1)-WEEKDAY(DATE(Kalenterivuosi,7,1),(Viikon_aloituspäivä="maanantai")+1)+29</f>
        <v>44403</v>
      </c>
      <c r="C12" s="42">
        <v>44404</v>
      </c>
      <c r="D12" s="42">
        <v>44405</v>
      </c>
      <c r="E12" s="42">
        <v>44406</v>
      </c>
      <c r="F12" s="42">
        <v>44407</v>
      </c>
      <c r="G12" s="42">
        <v>44408</v>
      </c>
      <c r="H12" s="42">
        <v>44409</v>
      </c>
    </row>
    <row r="13" spans="1:9" s="14" customFormat="1" ht="56.1" customHeight="1" x14ac:dyDescent="0.3">
      <c r="A13" s="13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3">
      <c r="A14" s="5"/>
      <c r="B14" s="41">
        <f t="array" ref="B14:C14">PäivätJaViikot+DATE(Kalenterivuosi,7,1)-WEEKDAY(DATE(Kalenterivuosi,7,1),(Viikon_aloituspäivä="maanantai")+1)+36</f>
        <v>44410</v>
      </c>
      <c r="C14" s="41">
        <v>44411</v>
      </c>
      <c r="D14" s="58" t="s">
        <v>0</v>
      </c>
      <c r="E14" s="58"/>
      <c r="F14" s="58"/>
      <c r="G14" s="58"/>
      <c r="H14" s="59"/>
    </row>
    <row r="15" spans="1:9" s="14" customFormat="1" ht="56.1" customHeight="1" x14ac:dyDescent="0.3">
      <c r="A15" s="13"/>
      <c r="B15" s="29"/>
      <c r="C15" s="29"/>
      <c r="D15" s="60"/>
      <c r="E15" s="60"/>
      <c r="F15" s="60"/>
      <c r="G15" s="60"/>
      <c r="H15" s="61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attisesti määrittyvä viikonpäivä" sqref="C3:H3" xr:uid="{00000000-0002-0000-0600-000000000000}"/>
    <dataValidation allowBlank="1" showInputMessage="1" showErrorMessage="1" prompt="Heinäkuun kalenteri" sqref="A1" xr:uid="{00000000-0002-0000-0600-000001000000}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 xr:uid="{00000000-0002-0000-0600-000002000000}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 xr:uid="{00000000-0002-0000-0600-000003000000}"/>
    <dataValidation allowBlank="1" showInputMessage="1" showErrorMessage="1" prompt="Tämä rivi ja rivit 7, 9, 11, 13 ja 15 on tarkoitettu muistiinpanoille, jotka liittyvät yllä olevassa solussa olevaan kalenteripäivään." sqref="B5" xr:uid="{00000000-0002-0000-0600-000004000000}"/>
    <dataValidation allowBlank="1" showInputMessage="1" prompt="Kirjoita kuukausikohtaiset muistiinpanot tähän soluun" sqref="D15:H15" xr:uid="{00000000-0002-0000-0600-000005000000}"/>
    <dataValidation allowBlank="1" showInputMessage="1" prompt="Kirjoita kuukausikohtaiset muistiinpanot soluun alla" sqref="D14:H14" xr:uid="{00000000-0002-0000-0600-000006000000}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 xr:uid="{00000000-0002-0000-06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57" t="str">
        <f>"Elokuu "&amp;Kalenterivuosi</f>
        <v>Elokuu 2021</v>
      </c>
      <c r="C2" s="57"/>
      <c r="D2" s="57"/>
      <c r="E2" s="3"/>
      <c r="F2" s="3"/>
      <c r="G2" s="3"/>
      <c r="H2" s="4"/>
    </row>
    <row r="3" spans="1:9" s="11" customFormat="1" ht="24" customHeight="1" x14ac:dyDescent="0.3">
      <c r="A3" s="10"/>
      <c r="B3" s="26" t="str">
        <f>Viikon_aloituspäivä</f>
        <v>maanantai</v>
      </c>
      <c r="C3" s="27" t="str">
        <f t="shared" ref="C3:H3" si="0">TEXT(C4,"pppp")</f>
        <v>tiistai</v>
      </c>
      <c r="D3" s="27" t="str">
        <f t="shared" si="0"/>
        <v>keskiviikko</v>
      </c>
      <c r="E3" s="27" t="str">
        <f t="shared" si="0"/>
        <v>torstai</v>
      </c>
      <c r="F3" s="27" t="str">
        <f t="shared" si="0"/>
        <v>perjantai</v>
      </c>
      <c r="G3" s="27" t="str">
        <f t="shared" si="0"/>
        <v>lauantai</v>
      </c>
      <c r="H3" s="28" t="str">
        <f t="shared" si="0"/>
        <v>sunnuntai</v>
      </c>
    </row>
    <row r="4" spans="1:9" s="6" customFormat="1" ht="24" customHeight="1" x14ac:dyDescent="0.3">
      <c r="A4" s="5"/>
      <c r="B4" s="40">
        <f t="array" ref="B4:H4">PäivätJaViikot+DATE(Kalenterivuosi,8,1)-WEEKDAY(DATE(Kalenterivuosi,8,1),(Viikon_aloituspäivä="maanantai")+1)+1</f>
        <v>44403</v>
      </c>
      <c r="C4" s="40">
        <v>44404</v>
      </c>
      <c r="D4" s="40">
        <v>44405</v>
      </c>
      <c r="E4" s="40">
        <v>44406</v>
      </c>
      <c r="F4" s="40">
        <v>44407</v>
      </c>
      <c r="G4" s="40">
        <v>44408</v>
      </c>
      <c r="H4" s="40">
        <v>44409</v>
      </c>
    </row>
    <row r="5" spans="1:9" s="14" customFormat="1" ht="56.1" customHeight="1" x14ac:dyDescent="0.3">
      <c r="A5" s="13"/>
      <c r="B5" s="30"/>
      <c r="C5" s="30"/>
      <c r="D5" s="30"/>
      <c r="E5" s="30"/>
      <c r="F5" s="30"/>
      <c r="G5" s="30"/>
      <c r="H5" s="30"/>
    </row>
    <row r="6" spans="1:9" s="6" customFormat="1" ht="24" customHeight="1" x14ac:dyDescent="0.3">
      <c r="A6" s="5"/>
      <c r="B6" s="41">
        <f t="array" ref="B6:H6">PäivätJaViikot+DATE(Kalenterivuosi,8,1)-WEEKDAY(DATE(Kalenterivuosi,8,1),(Viikon_aloituspäivä="maanantai")+1)+8</f>
        <v>44410</v>
      </c>
      <c r="C6" s="41">
        <v>44411</v>
      </c>
      <c r="D6" s="41">
        <v>44412</v>
      </c>
      <c r="E6" s="41">
        <v>44413</v>
      </c>
      <c r="F6" s="41">
        <v>44414</v>
      </c>
      <c r="G6" s="41">
        <v>44415</v>
      </c>
      <c r="H6" s="41">
        <v>44416</v>
      </c>
    </row>
    <row r="7" spans="1:9" s="14" customFormat="1" ht="56.1" customHeight="1" x14ac:dyDescent="0.3">
      <c r="A7" s="13"/>
      <c r="B7" s="29"/>
      <c r="C7" s="29"/>
      <c r="D7" s="29"/>
      <c r="E7" s="29"/>
      <c r="F7" s="29"/>
      <c r="G7" s="29"/>
      <c r="H7" s="29"/>
    </row>
    <row r="8" spans="1:9" s="6" customFormat="1" ht="24" customHeight="1" x14ac:dyDescent="0.3">
      <c r="A8" s="5"/>
      <c r="B8" s="42">
        <f t="array" ref="B8:H8">PäivätJaViikot+DATE(Kalenterivuosi,8,1)-WEEKDAY(DATE(Kalenterivuosi,8,1),(Viikon_aloituspäivä="maanantai")+1)+15</f>
        <v>44417</v>
      </c>
      <c r="C8" s="42">
        <v>44418</v>
      </c>
      <c r="D8" s="42">
        <v>44419</v>
      </c>
      <c r="E8" s="42">
        <v>44420</v>
      </c>
      <c r="F8" s="42">
        <v>44421</v>
      </c>
      <c r="G8" s="42">
        <v>44422</v>
      </c>
      <c r="H8" s="42">
        <v>44423</v>
      </c>
    </row>
    <row r="9" spans="1:9" s="14" customFormat="1" ht="56.1" customHeight="1" x14ac:dyDescent="0.3">
      <c r="A9" s="13"/>
      <c r="B9" s="30"/>
      <c r="C9" s="30"/>
      <c r="D9" s="30"/>
      <c r="E9" s="30"/>
      <c r="F9" s="30"/>
      <c r="G9" s="30"/>
      <c r="H9" s="30"/>
    </row>
    <row r="10" spans="1:9" s="6" customFormat="1" ht="24" customHeight="1" x14ac:dyDescent="0.3">
      <c r="A10" s="5"/>
      <c r="B10" s="41">
        <f t="array" ref="B10:H10">PäivätJaViikot+DATE(Kalenterivuosi,8,1)-WEEKDAY(DATE(Kalenterivuosi,8,1),(Viikon_aloituspäivä="maanantai")+1)+22</f>
        <v>44424</v>
      </c>
      <c r="C10" s="41">
        <v>44425</v>
      </c>
      <c r="D10" s="41">
        <v>44426</v>
      </c>
      <c r="E10" s="41">
        <v>44427</v>
      </c>
      <c r="F10" s="41">
        <v>44428</v>
      </c>
      <c r="G10" s="41">
        <v>44429</v>
      </c>
      <c r="H10" s="41">
        <v>44430</v>
      </c>
    </row>
    <row r="11" spans="1:9" s="14" customFormat="1" ht="56.1" customHeight="1" x14ac:dyDescent="0.3">
      <c r="A11" s="13"/>
      <c r="B11" s="29"/>
      <c r="C11" s="29"/>
      <c r="D11" s="29"/>
      <c r="E11" s="29"/>
      <c r="F11" s="29"/>
      <c r="G11" s="29"/>
      <c r="H11" s="29"/>
    </row>
    <row r="12" spans="1:9" s="6" customFormat="1" ht="24" customHeight="1" x14ac:dyDescent="0.3">
      <c r="A12" s="5"/>
      <c r="B12" s="42">
        <f t="array" ref="B12:H12">PäivätJaViikot+DATE(Kalenterivuosi,8,1)-WEEKDAY(DATE(Kalenterivuosi,8,1),(Viikon_aloituspäivä="maanantai")+1)+29</f>
        <v>44431</v>
      </c>
      <c r="C12" s="42">
        <v>44432</v>
      </c>
      <c r="D12" s="42">
        <v>44433</v>
      </c>
      <c r="E12" s="42">
        <v>44434</v>
      </c>
      <c r="F12" s="42">
        <v>44435</v>
      </c>
      <c r="G12" s="42">
        <v>44436</v>
      </c>
      <c r="H12" s="42">
        <v>44437</v>
      </c>
    </row>
    <row r="13" spans="1:9" s="14" customFormat="1" ht="56.1" customHeight="1" x14ac:dyDescent="0.3">
      <c r="A13" s="13"/>
      <c r="B13" s="30"/>
      <c r="C13" s="30"/>
      <c r="D13" s="30"/>
      <c r="E13" s="30"/>
      <c r="F13" s="30"/>
      <c r="G13" s="30"/>
      <c r="H13" s="30"/>
    </row>
    <row r="14" spans="1:9" s="6" customFormat="1" ht="24" customHeight="1" x14ac:dyDescent="0.3">
      <c r="A14" s="5"/>
      <c r="B14" s="41">
        <f t="array" ref="B14:C14">PäivätJaViikot+DATE(Kalenterivuosi,8,1)-WEEKDAY(DATE(Kalenterivuosi,8,1),(Viikon_aloituspäivä="maanantai")+1)+36</f>
        <v>44438</v>
      </c>
      <c r="C14" s="41">
        <v>44439</v>
      </c>
      <c r="D14" s="58" t="s">
        <v>0</v>
      </c>
      <c r="E14" s="58"/>
      <c r="F14" s="58"/>
      <c r="G14" s="58"/>
      <c r="H14" s="59"/>
    </row>
    <row r="15" spans="1:9" s="14" customFormat="1" ht="56.1" customHeight="1" x14ac:dyDescent="0.3">
      <c r="A15" s="13"/>
      <c r="B15" s="29"/>
      <c r="C15" s="29"/>
      <c r="D15" s="60"/>
      <c r="E15" s="60"/>
      <c r="F15" s="60"/>
      <c r="G15" s="60"/>
      <c r="H15" s="61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attisesti määrittyvä viikonpäivä" sqref="C3:H3" xr:uid="{00000000-0002-0000-0700-000000000000}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 xr:uid="{00000000-0002-0000-0700-000001000000}"/>
    <dataValidation allowBlank="1" showInputMessage="1" showErrorMessage="1" prompt="Elokuun kalenteri" sqref="A1" xr:uid="{00000000-0002-0000-0700-000002000000}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 xr:uid="{00000000-0002-0000-0700-000003000000}"/>
    <dataValidation allowBlank="1" showInputMessage="1" prompt="Kirjoita kuukausikohtaiset muistiinpanot soluun alla" sqref="D14:H14" xr:uid="{00000000-0002-0000-0700-000004000000}"/>
    <dataValidation allowBlank="1" showInputMessage="1" prompt="Kirjoita kuukausikohtaiset muistiinpanot tähän soluun" sqref="D15:H15" xr:uid="{00000000-0002-0000-0700-000005000000}"/>
    <dataValidation allowBlank="1" showInputMessage="1" showErrorMessage="1" prompt="Tämä rivi ja rivit 7, 9, 11, 13 ja 15 on tarkoitettu muistiinpanoille, jotka liittyvät yllä olevassa solussa olevaan kalenteripäivään." sqref="B5" xr:uid="{00000000-0002-0000-0700-000006000000}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 xr:uid="{00000000-0002-0000-07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2" customWidth="1"/>
    <col min="10" max="10" width="8.625" style="2" customWidth="1"/>
    <col min="11" max="16384" width="8.75" style="2"/>
  </cols>
  <sheetData>
    <row r="1" spans="1:9" ht="9" customHeight="1" x14ac:dyDescent="0.3">
      <c r="I1" s="2" t="s">
        <v>1</v>
      </c>
    </row>
    <row r="2" spans="1:9" ht="96" customHeight="1" x14ac:dyDescent="0.3">
      <c r="B2" s="62" t="str">
        <f>"Syyskuu "&amp;Kalenterivuosi</f>
        <v>Syyskuu 2021</v>
      </c>
      <c r="C2" s="62"/>
      <c r="D2" s="62"/>
      <c r="E2" s="3"/>
      <c r="F2" s="3"/>
      <c r="G2" s="3"/>
      <c r="H2" s="4"/>
    </row>
    <row r="3" spans="1:9" s="11" customFormat="1" ht="24" customHeight="1" x14ac:dyDescent="0.3">
      <c r="A3" s="10"/>
      <c r="B3" s="18" t="str">
        <f>Viikon_aloituspäivä</f>
        <v>maanantai</v>
      </c>
      <c r="C3" s="19" t="str">
        <f t="shared" ref="C3:H3" si="0">TEXT(C4,"pppp")</f>
        <v>tiistai</v>
      </c>
      <c r="D3" s="19" t="str">
        <f t="shared" si="0"/>
        <v>keskiviikko</v>
      </c>
      <c r="E3" s="19" t="str">
        <f t="shared" si="0"/>
        <v>torstai</v>
      </c>
      <c r="F3" s="19" t="str">
        <f t="shared" si="0"/>
        <v>perjantai</v>
      </c>
      <c r="G3" s="19" t="str">
        <f t="shared" si="0"/>
        <v>lauantai</v>
      </c>
      <c r="H3" s="20" t="str">
        <f t="shared" si="0"/>
        <v>sunnuntai</v>
      </c>
    </row>
    <row r="4" spans="1:9" s="6" customFormat="1" ht="24" customHeight="1" x14ac:dyDescent="0.3">
      <c r="A4" s="5"/>
      <c r="B4" s="37">
        <f t="array" ref="B4:H4">PäivätJaViikot+DATE(Kalenterivuosi,9,1)-WEEKDAY(DATE(Kalenterivuosi,9,1),(Viikon_aloituspäivä="maanantai")+1)+1</f>
        <v>44438</v>
      </c>
      <c r="C4" s="37">
        <v>44439</v>
      </c>
      <c r="D4" s="37">
        <v>44440</v>
      </c>
      <c r="E4" s="37">
        <v>44441</v>
      </c>
      <c r="F4" s="37">
        <v>44442</v>
      </c>
      <c r="G4" s="37">
        <v>44443</v>
      </c>
      <c r="H4" s="37">
        <v>44444</v>
      </c>
    </row>
    <row r="5" spans="1:9" s="14" customFormat="1" ht="56.1" customHeight="1" x14ac:dyDescent="0.3">
      <c r="A5" s="13"/>
      <c r="B5" s="32"/>
      <c r="C5" s="32"/>
      <c r="D5" s="32"/>
      <c r="E5" s="32"/>
      <c r="F5" s="32"/>
      <c r="G5" s="32"/>
      <c r="H5" s="32"/>
    </row>
    <row r="6" spans="1:9" s="6" customFormat="1" ht="24" customHeight="1" x14ac:dyDescent="0.3">
      <c r="A6" s="5"/>
      <c r="B6" s="38">
        <f t="array" ref="B6:H6">PäivätJaViikot+DATE(Kalenterivuosi,9,1)-WEEKDAY(DATE(Kalenterivuosi,9,1),(Viikon_aloituspäivä="maanantai")+1)+8</f>
        <v>44445</v>
      </c>
      <c r="C6" s="38">
        <v>44446</v>
      </c>
      <c r="D6" s="38">
        <v>44447</v>
      </c>
      <c r="E6" s="38">
        <v>44448</v>
      </c>
      <c r="F6" s="38">
        <v>44449</v>
      </c>
      <c r="G6" s="38">
        <v>44450</v>
      </c>
      <c r="H6" s="38">
        <v>44451</v>
      </c>
    </row>
    <row r="7" spans="1:9" s="14" customFormat="1" ht="56.1" customHeight="1" x14ac:dyDescent="0.3">
      <c r="A7" s="13"/>
      <c r="B7" s="31"/>
      <c r="C7" s="31"/>
      <c r="D7" s="31"/>
      <c r="E7" s="31"/>
      <c r="F7" s="31"/>
      <c r="G7" s="31"/>
      <c r="H7" s="31"/>
    </row>
    <row r="8" spans="1:9" s="6" customFormat="1" ht="24" customHeight="1" x14ac:dyDescent="0.3">
      <c r="A8" s="5"/>
      <c r="B8" s="39">
        <f t="array" ref="B8:H8">PäivätJaViikot+DATE(Kalenterivuosi,9,1)-WEEKDAY(DATE(Kalenterivuosi,9,1),(Viikon_aloituspäivä="maanantai")+1)+15</f>
        <v>44452</v>
      </c>
      <c r="C8" s="39">
        <v>44453</v>
      </c>
      <c r="D8" s="39">
        <v>44454</v>
      </c>
      <c r="E8" s="39">
        <v>44455</v>
      </c>
      <c r="F8" s="39">
        <v>44456</v>
      </c>
      <c r="G8" s="39">
        <v>44457</v>
      </c>
      <c r="H8" s="39">
        <v>44458</v>
      </c>
    </row>
    <row r="9" spans="1:9" s="14" customFormat="1" ht="56.1" customHeight="1" x14ac:dyDescent="0.3">
      <c r="A9" s="13"/>
      <c r="B9" s="32"/>
      <c r="C9" s="32"/>
      <c r="D9" s="32"/>
      <c r="E9" s="32"/>
      <c r="F9" s="32"/>
      <c r="G9" s="32"/>
      <c r="H9" s="32"/>
    </row>
    <row r="10" spans="1:9" s="6" customFormat="1" ht="24" customHeight="1" x14ac:dyDescent="0.3">
      <c r="A10" s="5"/>
      <c r="B10" s="38">
        <f t="array" ref="B10:H10">PäivätJaViikot+DATE(Kalenterivuosi,9,1)-WEEKDAY(DATE(Kalenterivuosi,9,1),(Viikon_aloituspäivä="maanantai")+1)+22</f>
        <v>44459</v>
      </c>
      <c r="C10" s="38">
        <v>44460</v>
      </c>
      <c r="D10" s="38">
        <v>44461</v>
      </c>
      <c r="E10" s="38">
        <v>44462</v>
      </c>
      <c r="F10" s="38">
        <v>44463</v>
      </c>
      <c r="G10" s="38">
        <v>44464</v>
      </c>
      <c r="H10" s="38">
        <v>44465</v>
      </c>
    </row>
    <row r="11" spans="1:9" s="14" customFormat="1" ht="56.1" customHeight="1" x14ac:dyDescent="0.3">
      <c r="A11" s="13"/>
      <c r="B11" s="31"/>
      <c r="C11" s="31"/>
      <c r="D11" s="31"/>
      <c r="E11" s="31"/>
      <c r="F11" s="31"/>
      <c r="G11" s="31"/>
      <c r="H11" s="31"/>
    </row>
    <row r="12" spans="1:9" s="6" customFormat="1" ht="24" customHeight="1" x14ac:dyDescent="0.3">
      <c r="A12" s="5"/>
      <c r="B12" s="39">
        <f t="array" ref="B12:H12">PäivätJaViikot+DATE(Kalenterivuosi,9,1)-WEEKDAY(DATE(Kalenterivuosi,9,1),(Viikon_aloituspäivä="maanantai")+1)+29</f>
        <v>44466</v>
      </c>
      <c r="C12" s="39">
        <v>44467</v>
      </c>
      <c r="D12" s="39">
        <v>44468</v>
      </c>
      <c r="E12" s="39">
        <v>44469</v>
      </c>
      <c r="F12" s="39">
        <v>44470</v>
      </c>
      <c r="G12" s="39">
        <v>44471</v>
      </c>
      <c r="H12" s="39">
        <v>44472</v>
      </c>
    </row>
    <row r="13" spans="1:9" s="14" customFormat="1" ht="56.1" customHeight="1" x14ac:dyDescent="0.3">
      <c r="A13" s="13"/>
      <c r="B13" s="32"/>
      <c r="C13" s="32"/>
      <c r="D13" s="32"/>
      <c r="E13" s="32"/>
      <c r="F13" s="32"/>
      <c r="G13" s="32"/>
      <c r="H13" s="32"/>
    </row>
    <row r="14" spans="1:9" s="6" customFormat="1" ht="24" customHeight="1" x14ac:dyDescent="0.3">
      <c r="A14" s="5"/>
      <c r="B14" s="38">
        <f t="array" ref="B14:C14">PäivätJaViikot+DATE(Kalenterivuosi,9,1)-WEEKDAY(DATE(Kalenterivuosi,9,1),(Viikon_aloituspäivä="maanantai")+1)+36</f>
        <v>44473</v>
      </c>
      <c r="C14" s="38">
        <v>44474</v>
      </c>
      <c r="D14" s="63" t="s">
        <v>0</v>
      </c>
      <c r="E14" s="63"/>
      <c r="F14" s="63"/>
      <c r="G14" s="63"/>
      <c r="H14" s="64"/>
    </row>
    <row r="15" spans="1:9" s="14" customFormat="1" ht="56.1" customHeight="1" x14ac:dyDescent="0.3">
      <c r="A15" s="13"/>
      <c r="B15" s="31"/>
      <c r="C15" s="31"/>
      <c r="D15" s="65"/>
      <c r="E15" s="65"/>
      <c r="F15" s="65"/>
      <c r="G15" s="65"/>
      <c r="H15" s="66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attisesti määrittyvä viikonpäivä" sqref="C3:H3" xr:uid="{00000000-0002-0000-0800-000000000000}"/>
    <dataValidation allowBlank="1" showInputMessage="1" showErrorMessage="1" prompt="Tämän solun vuosiluku päivittyy automaattisesti tammikuun laskentataulukkoon lisäämäsi vuosiluvun perusteella. Alla oleva kalenteri sisältää edellisen ja seuraavan kuukauden päivämäärät vaaleammalla värisävyllä" sqref="B2:D2" xr:uid="{00000000-0002-0000-0800-000001000000}"/>
    <dataValidation allowBlank="1" showInputMessage="1" showErrorMessage="1" prompt="Syyskuun kalenteri" sqref="A1" xr:uid="{00000000-0002-0000-0800-000002000000}"/>
    <dataValidation allowBlank="1" showInputMessage="1" showErrorMessage="1" prompt="Tämä rivi ja rivit 6, 8, 10, 12 ja 14 sisältävät viikonpäivät. Jos tässä solussa ei ole numeroa 1, päivä on edellisen kuukauden päivä. Lisää muistiinpanot soluun D15." sqref="B4" xr:uid="{00000000-0002-0000-0800-000003000000}"/>
    <dataValidation allowBlank="1" showInputMessage="1" showErrorMessage="1" prompt="Tämä rivi ja rivit 7, 9, 11, 13 ja 15 on tarkoitettu muistiinpanoille, jotka liittyvät yllä olevassa solussa olevaan kalenteripäivään." sqref="B5" xr:uid="{00000000-0002-0000-0800-000004000000}"/>
    <dataValidation allowBlank="1" showInputMessage="1" prompt="Kirjoita kuukausikohtaiset muistiinpanot tähän soluun" sqref="D15:H15" xr:uid="{00000000-0002-0000-0800-000005000000}"/>
    <dataValidation allowBlank="1" showInputMessage="1" prompt="Kirjoita kuukausikohtaiset muistiinpanot soluun alla" sqref="D14:H14" xr:uid="{00000000-0002-0000-0800-000006000000}"/>
    <dataValidation allowBlank="1" showInputMessage="1" showErrorMessage="1" prompt="Tämä rivi sisältää tämän kalenterin viikonpäivien nimet. Tämä solu sisältää viikon aloituspäivän. Voit muuttaa aloituspäivää valitsemalla uuden viikonpäivän tammikuun laskentataulukon soluun L5." sqref="B3" xr:uid="{00000000-0002-0000-08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Tammikuu</vt:lpstr>
      <vt:lpstr>Helmikuu</vt:lpstr>
      <vt:lpstr>Maaliskuu</vt:lpstr>
      <vt:lpstr>Huhtikuu</vt:lpstr>
      <vt:lpstr>Toukokuu</vt:lpstr>
      <vt:lpstr>Kesäkuu</vt:lpstr>
      <vt:lpstr>Heinäkuu</vt:lpstr>
      <vt:lpstr>Elokuu</vt:lpstr>
      <vt:lpstr>Syyskuu</vt:lpstr>
      <vt:lpstr>Lokakuu</vt:lpstr>
      <vt:lpstr>Marraskuu</vt:lpstr>
      <vt:lpstr>Joulukuu</vt:lpstr>
      <vt:lpstr>Kalenterivuosi</vt:lpstr>
      <vt:lpstr>Elokuu!Print_Area</vt:lpstr>
      <vt:lpstr>Heinäkuu!Print_Area</vt:lpstr>
      <vt:lpstr>Helmikuu!Print_Area</vt:lpstr>
      <vt:lpstr>Huhtikuu!Print_Area</vt:lpstr>
      <vt:lpstr>Joulukuu!Print_Area</vt:lpstr>
      <vt:lpstr>Kesäkuu!Print_Area</vt:lpstr>
      <vt:lpstr>Lokakuu!Print_Area</vt:lpstr>
      <vt:lpstr>Maaliskuu!Print_Area</vt:lpstr>
      <vt:lpstr>Marraskuu!Print_Area</vt:lpstr>
      <vt:lpstr>Syyskuu!Print_Area</vt:lpstr>
      <vt:lpstr>Tammikuu!Print_Area</vt:lpstr>
      <vt:lpstr>Toukokuu!Print_Area</vt:lpstr>
      <vt:lpstr>RivinOtsikkoalue1..K3</vt:lpstr>
      <vt:lpstr>SarakkeenOtsikkoalue1..H12.1</vt:lpstr>
      <vt:lpstr>SarakkeenOtsikkoalue1..H12.10</vt:lpstr>
      <vt:lpstr>SarakkeenOtsikkoalue1..H12.11</vt:lpstr>
      <vt:lpstr>SarakkeenOtsikkoalue1..H12.12</vt:lpstr>
      <vt:lpstr>SarakkeenOtsikkoalue1..H12.2</vt:lpstr>
      <vt:lpstr>SarakkeenOtsikkoalue1..H12.3</vt:lpstr>
      <vt:lpstr>SarakkeenOtsikkoalue1..H12.4</vt:lpstr>
      <vt:lpstr>SarakkeenOtsikkoalue1..H12.5</vt:lpstr>
      <vt:lpstr>SarakkeenOtsikkoalue1..H12.6</vt:lpstr>
      <vt:lpstr>SarakkeenOtsikkoalue1..H12.7</vt:lpstr>
      <vt:lpstr>SarakkeenOtsikkoalue1..H12.8</vt:lpstr>
      <vt:lpstr>SarakkeenOtsikkoalue1..H12.9</vt:lpstr>
      <vt:lpstr>SarakkeenOtsikkoalue2..C14.1</vt:lpstr>
      <vt:lpstr>SarakkeenOtsikkoalue2..C14.10</vt:lpstr>
      <vt:lpstr>SarakkeenOtsikkoalue2..C14.11</vt:lpstr>
      <vt:lpstr>SarakkeenOtsikkoalue2..C14.12</vt:lpstr>
      <vt:lpstr>SarakkeenOtsikkoalue2..C14.2</vt:lpstr>
      <vt:lpstr>SarakkeenOtsikkoalue2..C14.3</vt:lpstr>
      <vt:lpstr>SarakkeenOtsikkoalue2..C14.4</vt:lpstr>
      <vt:lpstr>SarakkeenOtsikkoalue2..C14.5</vt:lpstr>
      <vt:lpstr>SarakkeenOtsikkoalue2..C14.6</vt:lpstr>
      <vt:lpstr>SarakkeenOtsikkoalue2..C14.7</vt:lpstr>
      <vt:lpstr>SarakkeenOtsikkoalue2..C14.8</vt:lpstr>
      <vt:lpstr>SarakkeenOtsikkoalue2..C14.9</vt:lpstr>
      <vt:lpstr>Viikon_aloituspäivä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2020-10-30T08:28:35Z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