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bin" ContentType="application/vnd.openxmlformats-officedocument.spreadsheetml.printerSettings"/>
  <Override PartName="/docProps/core.xml" ContentType="application/vnd.openxmlformats-package.core-properties+xml"/>
  <Override PartName="/xl/workbook.xml" ContentType="application/vnd.openxmlformats-officedocument.spreadsheetml.template.main+xml"/>
  <Override PartName="/xl/theme/theme11.xml" ContentType="application/vnd.openxmlformats-officedocument.theme+xml"/>
  <Override PartName="/xl/worksheets/sheet21.xml" ContentType="application/vnd.openxmlformats-officedocument.spreadsheetml.worksheet+xml"/>
  <Override PartName="/xl/tables/table21.xml" ContentType="application/vnd.openxmlformats-officedocument.spreadsheetml.table+xml"/>
  <Override PartName="/xl/worksheets/sheet12.xml" ContentType="application/vnd.openxmlformats-officedocument.spreadsheetml.worksheet+xml"/>
  <Override PartName="/xl/tables/table12.xml" ContentType="application/vnd.openxmlformats-officedocument.spreadsheetml.table+xml"/>
  <Override PartName="/xl/calcChain.xml" ContentType="application/vnd.openxmlformats-officedocument.spreadsheetml.calcChain+xml"/>
  <Override PartName="/xl/sharedStrings.xml" ContentType="application/vnd.openxmlformats-officedocument.spreadsheetml.sharedStrings+xml"/>
  <Override PartName="/xl/styles.xml" ContentType="application/vnd.openxmlformats-officedocument.spreadsheetml.styl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filterPrivacy="1" codeName="ThisWorkbook"/>
  <bookViews>
    <workbookView xWindow="930" yWindow="0" windowWidth="21600" windowHeight="10185"/>
  </bookViews>
  <sheets>
    <sheet name="Maksusuoritusten yhteenveto" sheetId="2" r:id="rId1"/>
    <sheet name="Maksusuorituspäivyri" sheetId="1" r:id="rId2"/>
  </sheets>
  <definedNames>
    <definedName name="Luokan_nimi" localSheetId="0">'Maksusuoritusten yhteenveto'!A$2</definedName>
    <definedName name="Luokat">INDEX(Maksusuoritusten_yhteenveto[#Headers],1):INDEX(Maksusuoritusten_yhteenveto[#Headers],COUNTA(Maksusuoritusten_yhteenveto[#Headers]))</definedName>
    <definedName name="Otsikko1">Maksusuoritusten_yhteenveto[[#Headers],[Päivämäärä]]</definedName>
    <definedName name="Otsikko2">Rekisteri[[#Headers],[Päivämäärä]]</definedName>
    <definedName name="_xlnm.Print_Titles" localSheetId="1">Maksusuorituspäivyri!$2:$2</definedName>
    <definedName name="_xlnm.Print_Titles" localSheetId="0">'Maksusuoritusten yhteenveto'!$2:$2</definedName>
  </definedNames>
  <calcPr calcId="171027"/>
  <fileRecoveryPr autoRecover="0"/>
</workbook>
</file>

<file path=xl/calcChain.xml><?xml version="1.0" encoding="utf-8"?>
<calcChain xmlns="http://schemas.openxmlformats.org/spreadsheetml/2006/main">
  <c r="B3" i="1" l="1"/>
  <c r="B3" i="2" s="1"/>
  <c r="B4" i="1"/>
  <c r="B4" i="2" s="1"/>
  <c r="B5" i="1"/>
  <c r="B5" i="2" s="1"/>
  <c r="B6" i="1"/>
  <c r="B6" i="2" s="1"/>
  <c r="B7" i="1"/>
  <c r="B7" i="2" s="1"/>
  <c r="B8" i="1"/>
  <c r="B8" i="2" s="1"/>
  <c r="B9" i="1"/>
  <c r="B10" i="1"/>
  <c r="B10" i="2" s="1"/>
  <c r="B11" i="1"/>
  <c r="B12" i="1"/>
  <c r="B13" i="1"/>
  <c r="B14" i="1"/>
  <c r="B15" i="1"/>
  <c r="B16" i="1"/>
  <c r="B17" i="1"/>
  <c r="B17" i="2" s="1"/>
  <c r="D17" i="2"/>
  <c r="C17" i="2"/>
  <c r="B16" i="2" l="1"/>
  <c r="B14" i="2"/>
  <c r="B12" i="2"/>
  <c r="B15" i="2"/>
  <c r="B13" i="2"/>
  <c r="B11" i="2"/>
  <c r="B9" i="2"/>
  <c r="F18" i="1"/>
  <c r="K9" i="2"/>
  <c r="H12" i="2"/>
  <c r="C13" i="2"/>
  <c r="C12" i="2"/>
  <c r="F16" i="2"/>
  <c r="J10" i="2"/>
  <c r="D15" i="2"/>
  <c r="E7" i="2"/>
  <c r="C11" i="2"/>
  <c r="F12" i="2"/>
  <c r="E6" i="2"/>
  <c r="H10" i="2"/>
  <c r="J5" i="2"/>
  <c r="H11" i="2"/>
  <c r="F5" i="2"/>
  <c r="G8" i="2"/>
  <c r="K4" i="2"/>
  <c r="F13" i="2"/>
  <c r="H8" i="2"/>
  <c r="K10" i="2"/>
  <c r="I9" i="2"/>
  <c r="E4" i="2"/>
  <c r="J15" i="2"/>
  <c r="K12" i="2"/>
  <c r="D10" i="2"/>
  <c r="J3" i="2"/>
  <c r="C6" i="2"/>
  <c r="F15" i="2"/>
  <c r="D3" i="2"/>
  <c r="G3" i="2"/>
  <c r="F10" i="2"/>
  <c r="E12" i="2"/>
  <c r="H17" i="2"/>
  <c r="J4" i="2"/>
  <c r="E13" i="2"/>
  <c r="H6" i="2"/>
  <c r="F9" i="2"/>
  <c r="K15" i="2"/>
  <c r="J7" i="2"/>
  <c r="C5" i="2"/>
  <c r="H16" i="2"/>
  <c r="J13" i="2"/>
  <c r="I16" i="2"/>
  <c r="J9" i="2"/>
  <c r="H3" i="2"/>
  <c r="G6" i="2"/>
  <c r="K5" i="2"/>
  <c r="I7" i="2"/>
  <c r="F3" i="2"/>
  <c r="G14" i="2"/>
  <c r="F14" i="2"/>
  <c r="C4" i="2"/>
  <c r="H15" i="2"/>
  <c r="J12" i="2"/>
  <c r="H7" i="2"/>
  <c r="K6" i="2"/>
  <c r="C7" i="2"/>
  <c r="K7" i="2"/>
  <c r="D13" i="2"/>
  <c r="K17" i="2"/>
  <c r="K8" i="2"/>
  <c r="D12" i="2"/>
  <c r="J16" i="2"/>
  <c r="K3" i="2"/>
  <c r="I6" i="2"/>
  <c r="F4" i="2"/>
  <c r="E5" i="2"/>
  <c r="F6" i="2"/>
  <c r="I8" i="2"/>
  <c r="G5" i="2"/>
  <c r="J6" i="2"/>
  <c r="F8" i="2"/>
  <c r="C15" i="2"/>
  <c r="F11" i="2"/>
  <c r="H14" i="2"/>
  <c r="I5" i="2"/>
  <c r="D4" i="2"/>
  <c r="H5" i="2"/>
  <c r="G13" i="2"/>
  <c r="H4" i="2"/>
  <c r="J17" i="2"/>
  <c r="E15" i="2"/>
  <c r="D5" i="2"/>
  <c r="G17" i="2"/>
  <c r="D9" i="2"/>
  <c r="C14" i="2"/>
  <c r="E16" i="2"/>
  <c r="E10" i="2"/>
  <c r="C8" i="2"/>
  <c r="I3" i="2"/>
  <c r="C10" i="2"/>
  <c r="C9" i="2"/>
  <c r="K14" i="2"/>
  <c r="I11" i="2"/>
  <c r="K13" i="2"/>
  <c r="J14" i="2"/>
  <c r="I17" i="2"/>
  <c r="I12" i="2"/>
  <c r="D14" i="2"/>
  <c r="F17" i="2"/>
  <c r="E9" i="2"/>
  <c r="D8" i="2"/>
  <c r="C16" i="2"/>
  <c r="I14" i="2"/>
  <c r="I4" i="2"/>
  <c r="G16" i="2"/>
  <c r="I15" i="2"/>
  <c r="G12" i="2"/>
  <c r="D6" i="2"/>
  <c r="G7" i="2"/>
  <c r="E11" i="2"/>
  <c r="E3" i="2"/>
  <c r="E14" i="2"/>
  <c r="D16" i="2"/>
  <c r="D7" i="2"/>
  <c r="G15" i="2"/>
  <c r="K11" i="2"/>
  <c r="J11" i="2"/>
  <c r="G4" i="2"/>
  <c r="G11" i="2"/>
  <c r="C3" i="2"/>
  <c r="G10" i="2"/>
  <c r="K16" i="2"/>
  <c r="E8" i="2"/>
  <c r="F7" i="2"/>
  <c r="H13" i="2"/>
  <c r="G9" i="2"/>
  <c r="H9" i="2"/>
  <c r="E17" i="2"/>
  <c r="I10" i="2"/>
  <c r="J8" i="2"/>
  <c r="I13" i="2"/>
  <c r="D11" i="2"/>
  <c r="F18" i="2" l="1"/>
  <c r="G18" i="2"/>
  <c r="D18" i="2"/>
  <c r="H18" i="2"/>
  <c r="J18" i="2"/>
  <c r="C18" i="2"/>
  <c r="K18" i="2"/>
  <c r="E18" i="2"/>
  <c r="I18" i="2"/>
</calcChain>
</file>

<file path=xl/sharedStrings.xml><?xml version="1.0" encoding="utf-8"?>
<sst xmlns="http://schemas.openxmlformats.org/spreadsheetml/2006/main" count="50" uniqueCount="24">
  <si>
    <t>Maksusuoritusten yhteenveto</t>
  </si>
  <si>
    <t>Päivämäärä</t>
  </si>
  <si>
    <t>Autovakuutus</t>
  </si>
  <si>
    <t>Toimistotarvikkeet</t>
  </si>
  <si>
    <t>Voit mukauttaa tätä mallia tarpeidesi mukaan muokkaamalla luokkien nimiä Maksusuoritusten yhteenveto -taulukossa alla. Jos haluat lisätä uuden luokan, kopioi taulukon viimeinen sarake ja liitä se kopioidun sarakkeen oikealle puolelle. Kun muutat luokan nimeä, kaavat päivitetään automaattisesti. Varmista, että tässä taulukossa on sama määrä rivejä kuin Maksusuorituspäivyri-laskentataulukossa.</t>
  </si>
  <si>
    <t>Sähkö</t>
  </si>
  <si>
    <t>Asuntolaina</t>
  </si>
  <si>
    <t>Puhelin</t>
  </si>
  <si>
    <t>Tyhjä 1</t>
  </si>
  <si>
    <t>Tyhjä 2</t>
  </si>
  <si>
    <t>Tyhjä 3</t>
  </si>
  <si>
    <t>Tyhjä 4</t>
  </si>
  <si>
    <t>Maksusuorituspäivyri</t>
  </si>
  <si>
    <t>Summat</t>
  </si>
  <si>
    <t>Numero</t>
  </si>
  <si>
    <t>100</t>
  </si>
  <si>
    <t>Kuvaus</t>
  </si>
  <si>
    <t>Woodgrove Bank</t>
  </si>
  <si>
    <t>City Power &amp; Light</t>
  </si>
  <si>
    <t>Humongous Insurance</t>
  </si>
  <si>
    <t>The Phone Company</t>
  </si>
  <si>
    <t>Litware, Inc.</t>
  </si>
  <si>
    <t>Luokka</t>
  </si>
  <si>
    <t>Summa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</si>
</sst>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_(* \(#,##0\);_(* &quot;-&quot;_);_(@_)"/>
    <numFmt numFmtId="164" formatCode="&quot;$&quot;#,##0.00"/>
    <numFmt numFmtId="165" formatCode="#,##0.00\ &quot;€&quot;;;"/>
    <numFmt numFmtId="166" formatCode="#,##0.00\ &quot;€&quot;"/>
  </numFmts>
  <fonts count="22" x14ac:knownFonts="1">
    <font>
      <sz val="11"/>
      <color theme="3"/>
      <name val="Corbel"/>
      <family val="2"/>
      <scheme val="minor"/>
    </font>
    <font>
      <sz val="11"/>
      <color theme="1"/>
      <name val="Corbel"/>
      <family val="2"/>
      <scheme val="minor"/>
    </font>
    <font>
      <sz val="11"/>
      <color theme="3"/>
      <name val="Corbel"/>
      <family val="2"/>
      <scheme val="minor"/>
    </font>
    <font>
      <sz val="11"/>
      <color theme="4" tint="-0.499984740745262"/>
      <name val="Corbel"/>
      <family val="2"/>
      <scheme val="minor"/>
    </font>
    <font>
      <i/>
      <sz val="24"/>
      <color theme="4" tint="-0.24994659260841701"/>
      <name val="Corbel"/>
      <family val="2"/>
      <scheme val="major"/>
    </font>
    <font>
      <b/>
      <i/>
      <sz val="24"/>
      <color theme="4" tint="-0.24994659260841701"/>
      <name val="Corbel"/>
      <family val="2"/>
      <scheme val="minor"/>
    </font>
    <font>
      <sz val="13"/>
      <color theme="4" tint="-0.499984740745262"/>
      <name val="Corbel"/>
      <family val="2"/>
      <scheme val="minor"/>
    </font>
    <font>
      <sz val="13"/>
      <color theme="3"/>
      <name val="Corbel"/>
      <scheme val="minor"/>
    </font>
    <font>
      <sz val="13"/>
      <color theme="4" tint="-0.499984740745262"/>
      <name val="Corbel"/>
      <scheme val="minor"/>
    </font>
    <font>
      <sz val="11"/>
      <color theme="3"/>
      <name val="Corbel"/>
      <scheme val="minor"/>
    </font>
    <font>
      <b/>
      <sz val="11"/>
      <color theme="3"/>
      <name val="Corbel"/>
      <family val="2"/>
      <scheme val="minor"/>
    </font>
    <font>
      <sz val="11"/>
      <color rgb="FF006100"/>
      <name val="Corbel"/>
      <family val="2"/>
      <scheme val="minor"/>
    </font>
    <font>
      <sz val="11"/>
      <color rgb="FF9C0006"/>
      <name val="Corbel"/>
      <family val="2"/>
      <scheme val="minor"/>
    </font>
    <font>
      <sz val="11"/>
      <color rgb="FF9C5700"/>
      <name val="Corbel"/>
      <family val="2"/>
      <scheme val="minor"/>
    </font>
    <font>
      <sz val="11"/>
      <color rgb="FF3F3F76"/>
      <name val="Corbel"/>
      <family val="2"/>
      <scheme val="minor"/>
    </font>
    <font>
      <b/>
      <sz val="11"/>
      <color rgb="FF3F3F3F"/>
      <name val="Corbel"/>
      <family val="2"/>
      <scheme val="minor"/>
    </font>
    <font>
      <b/>
      <sz val="11"/>
      <color rgb="FFFA7D00"/>
      <name val="Corbel"/>
      <family val="2"/>
      <scheme val="minor"/>
    </font>
    <font>
      <sz val="11"/>
      <color rgb="FFFA7D00"/>
      <name val="Corbel"/>
      <family val="2"/>
      <scheme val="minor"/>
    </font>
    <font>
      <b/>
      <sz val="11"/>
      <color theme="0"/>
      <name val="Corbel"/>
      <family val="2"/>
      <scheme val="minor"/>
    </font>
    <font>
      <sz val="11"/>
      <color rgb="FFFF0000"/>
      <name val="Corbel"/>
      <family val="2"/>
      <scheme val="minor"/>
    </font>
    <font>
      <i/>
      <sz val="11"/>
      <color rgb="FF7F7F7F"/>
      <name val="Corbel"/>
      <family val="2"/>
      <scheme val="minor"/>
    </font>
    <font>
      <sz val="11"/>
      <color theme="0"/>
      <name val="Corbel"/>
      <family val="2"/>
      <scheme val="minor"/>
    </font>
  </fonts>
  <fills count="33">
    <fill>
      <patternFill patternType="none"/>
    </fill>
    <fill>
      <patternFill patternType="gray125"/>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8">
    <border>
      <left/>
      <right/>
      <top/>
      <bottom/>
      <diagonal/>
    </border>
    <border>
      <left style="thin">
        <color theme="3"/>
      </left>
      <right style="thin">
        <color theme="3"/>
      </right>
      <top style="thin">
        <color theme="3"/>
      </top>
      <bottom style="thin">
        <color theme="3"/>
      </bottom>
      <diagonal/>
    </border>
    <border>
      <left/>
      <right style="thin">
        <color theme="3"/>
      </right>
      <top/>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48">
    <xf numFmtId="0" fontId="0" fillId="0" borderId="0">
      <alignment horizontal="left" vertical="center" wrapText="1" indent="1"/>
    </xf>
    <xf numFmtId="0" fontId="4" fillId="0" borderId="0">
      <alignment horizontal="left" vertical="top"/>
    </xf>
    <xf numFmtId="1" fontId="2" fillId="0" borderId="0" applyFont="0" applyFill="0" applyBorder="0" applyAlignment="0" applyProtection="0"/>
    <xf numFmtId="41" fontId="2" fillId="0" borderId="0" applyFill="0" applyBorder="0" applyAlignment="0" applyProtection="0"/>
    <xf numFmtId="165" fontId="2" fillId="0" borderId="0" applyFont="0" applyFill="0" applyBorder="0" applyProtection="0">
      <alignment horizontal="right" vertical="center" indent="1"/>
    </xf>
    <xf numFmtId="164" fontId="6" fillId="0" borderId="0" applyFill="0" applyBorder="0" applyProtection="0">
      <alignment horizontal="right" vertical="center" indent="1"/>
    </xf>
    <xf numFmtId="9" fontId="2" fillId="0" borderId="0" applyFill="0" applyBorder="0" applyAlignment="0" applyProtection="0"/>
    <xf numFmtId="0" fontId="5" fillId="0" borderId="0">
      <alignment horizontal="left" vertical="top"/>
    </xf>
    <xf numFmtId="0" fontId="3" fillId="0" borderId="0" applyNumberFormat="0" applyFill="0" applyBorder="0" applyProtection="0">
      <alignment horizontal="left" vertical="center" indent="1"/>
    </xf>
    <xf numFmtId="0" fontId="6" fillId="0" borderId="0" applyNumberFormat="0" applyFill="0" applyBorder="0" applyAlignment="0" applyProtection="0"/>
    <xf numFmtId="14" fontId="2" fillId="0" borderId="0" applyFont="0" applyFill="0" applyBorder="0" applyProtection="0">
      <alignment horizontal="center" vertical="center"/>
    </xf>
    <xf numFmtId="0" fontId="2" fillId="2" borderId="1">
      <alignment vertical="center" wrapText="1"/>
    </xf>
    <xf numFmtId="0" fontId="10" fillId="0" borderId="3" applyNumberFormat="0" applyFill="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4" applyNumberFormat="0" applyAlignment="0" applyProtection="0"/>
    <xf numFmtId="0" fontId="15" fillId="7" borderId="5" applyNumberFormat="0" applyAlignment="0" applyProtection="0"/>
    <xf numFmtId="0" fontId="16" fillId="7" borderId="4" applyNumberFormat="0" applyAlignment="0" applyProtection="0"/>
    <xf numFmtId="0" fontId="17" fillId="0" borderId="6" applyNumberFormat="0" applyFill="0" applyAlignment="0" applyProtection="0"/>
    <xf numFmtId="0" fontId="18" fillId="8" borderId="7"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19">
    <xf numFmtId="0" fontId="0" fillId="0" borderId="0" xfId="0">
      <alignment horizontal="left" vertical="center" wrapText="1" indent="1"/>
    </xf>
    <xf numFmtId="0" fontId="0" fillId="0" borderId="0" xfId="0" applyAlignment="1">
      <alignment vertical="center"/>
    </xf>
    <xf numFmtId="0" fontId="0" fillId="0" borderId="0" xfId="0" applyAlignment="1">
      <alignment horizontal="left" vertical="center" indent="1"/>
    </xf>
    <xf numFmtId="14" fontId="0" fillId="0" borderId="0" xfId="10" applyFont="1">
      <alignment horizontal="center" vertical="center"/>
    </xf>
    <xf numFmtId="0" fontId="3" fillId="0" borderId="0" xfId="8">
      <alignment horizontal="left" vertical="center" indent="1"/>
    </xf>
    <xf numFmtId="0" fontId="3" fillId="0" borderId="0" xfId="8" applyBorder="1">
      <alignment horizontal="left" vertical="center" indent="1"/>
    </xf>
    <xf numFmtId="14" fontId="0" fillId="0" borderId="0" xfId="10" applyFont="1" applyBorder="1">
      <alignment horizontal="center" vertical="center"/>
    </xf>
    <xf numFmtId="1" fontId="0" fillId="0" borderId="0" xfId="2" applyFont="1" applyAlignment="1">
      <alignment horizontal="left" vertical="center" indent="1"/>
    </xf>
    <xf numFmtId="1" fontId="0" fillId="0" borderId="0" xfId="2" applyFont="1" applyBorder="1" applyAlignment="1">
      <alignment horizontal="left" vertical="center" indent="1"/>
    </xf>
    <xf numFmtId="165" fontId="0" fillId="0" borderId="0" xfId="4" applyFont="1">
      <alignment horizontal="right" vertical="center" indent="1"/>
    </xf>
    <xf numFmtId="0" fontId="7" fillId="0" borderId="0" xfId="0" applyFont="1" applyAlignment="1">
      <alignment horizontal="left" vertical="center"/>
    </xf>
    <xf numFmtId="0" fontId="8" fillId="0" borderId="0" xfId="0" applyFont="1" applyAlignment="1">
      <alignment horizontal="left" vertical="center" indent="1"/>
    </xf>
    <xf numFmtId="0" fontId="0" fillId="0" borderId="0" xfId="0" applyFill="1">
      <alignment horizontal="left" vertical="center" wrapText="1" indent="1"/>
    </xf>
    <xf numFmtId="165" fontId="9" fillId="0" borderId="0" xfId="0" applyNumberFormat="1" applyFont="1" applyAlignment="1">
      <alignment horizontal="right" vertical="center" indent="1"/>
    </xf>
    <xf numFmtId="166" fontId="8" fillId="0" borderId="0" xfId="0" applyNumberFormat="1" applyFont="1" applyBorder="1" applyAlignment="1">
      <alignment horizontal="right" vertical="center" indent="1"/>
    </xf>
    <xf numFmtId="0" fontId="0" fillId="2" borderId="1" xfId="11" applyFont="1">
      <alignment vertical="center" wrapText="1"/>
    </xf>
    <xf numFmtId="0" fontId="2" fillId="2" borderId="1" xfId="11">
      <alignment vertical="center" wrapText="1"/>
    </xf>
    <xf numFmtId="0" fontId="4" fillId="0" borderId="0" xfId="1">
      <alignment horizontal="left" vertical="top"/>
    </xf>
    <xf numFmtId="0" fontId="4" fillId="0" borderId="2" xfId="1" applyBorder="1">
      <alignment horizontal="left" vertical="top"/>
    </xf>
  </cellXfs>
  <cellStyles count="48">
    <cellStyle name="20% - Accent1" xfId="25" builtinId="30" customBuiltin="1"/>
    <cellStyle name="20% - Accent2" xfId="29" builtinId="34" customBuiltin="1"/>
    <cellStyle name="20% - Accent3" xfId="33" builtinId="38" customBuiltin="1"/>
    <cellStyle name="20% - Accent4" xfId="37" builtinId="42" customBuiltin="1"/>
    <cellStyle name="20% - Accent5" xfId="41" builtinId="46" customBuiltin="1"/>
    <cellStyle name="20% - Accent6" xfId="45" builtinId="50" customBuiltin="1"/>
    <cellStyle name="40% - Accent1" xfId="26" builtinId="31" customBuiltin="1"/>
    <cellStyle name="40% - Accent2" xfId="30" builtinId="35" customBuiltin="1"/>
    <cellStyle name="40% - Accent3" xfId="34" builtinId="39" customBuiltin="1"/>
    <cellStyle name="40% - Accent4" xfId="38" builtinId="43" customBuiltin="1"/>
    <cellStyle name="40% - Accent5" xfId="42" builtinId="47" customBuiltin="1"/>
    <cellStyle name="40% - Accent6" xfId="46" builtinId="51" customBuiltin="1"/>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ad" xfId="15" builtinId="27" customBuiltin="1"/>
    <cellStyle name="Calculation" xfId="19" builtinId="22" customBuiltin="1"/>
    <cellStyle name="Check Cell" xfId="21" builtinId="23" customBuiltin="1"/>
    <cellStyle name="Comma" xfId="2" builtinId="3" customBuiltin="1"/>
    <cellStyle name="Comma [0]" xfId="3" builtinId="6" customBuiltin="1"/>
    <cellStyle name="Currency" xfId="4" builtinId="4" customBuiltin="1"/>
    <cellStyle name="Currency [0]" xfId="5" builtinId="7" customBuiltin="1"/>
    <cellStyle name="Explanatory Text" xfId="23" builtinId="53" customBuiltin="1"/>
    <cellStyle name="Good" xfId="14" builtinId="26" customBuiltin="1"/>
    <cellStyle name="Heading 1" xfId="7" builtinId="16" customBuiltin="1"/>
    <cellStyle name="Heading 2" xfId="8" builtinId="17" customBuiltin="1"/>
    <cellStyle name="Heading 3" xfId="12" builtinId="18" customBuiltin="1"/>
    <cellStyle name="Heading 4" xfId="13" builtinId="19" customBuiltin="1"/>
    <cellStyle name="Input" xfId="17" builtinId="20" customBuiltin="1"/>
    <cellStyle name="Linked Cell" xfId="20" builtinId="24" customBuiltin="1"/>
    <cellStyle name="Neutral" xfId="16" builtinId="28" customBuiltin="1"/>
    <cellStyle name="Normal" xfId="0" builtinId="0" customBuiltin="1"/>
    <cellStyle name="Note" xfId="11" builtinId="10" customBuiltin="1"/>
    <cellStyle name="Output" xfId="18" builtinId="21" customBuiltin="1"/>
    <cellStyle name="Päivämäärä" xfId="10"/>
    <cellStyle name="Percent" xfId="6" builtinId="5" customBuiltin="1"/>
    <cellStyle name="Title" xfId="1" builtinId="15" customBuiltin="1"/>
    <cellStyle name="Total" xfId="9" builtinId="25" customBuiltin="1"/>
    <cellStyle name="Warning Text" xfId="22" builtinId="11" customBuiltin="1"/>
  </cellStyles>
  <dxfs count="33">
    <dxf>
      <font>
        <b val="0"/>
        <i val="0"/>
        <strike val="0"/>
        <condense val="0"/>
        <extend val="0"/>
        <outline val="0"/>
        <shadow val="0"/>
        <u val="none"/>
        <vertAlign val="baseline"/>
        <sz val="13"/>
        <color theme="4" tint="-0.499984740745262"/>
        <name val="Corbel"/>
        <scheme val="minor"/>
      </font>
      <numFmt numFmtId="166" formatCode="#,##0.00\ &quot;€&quot;"/>
      <alignment horizontal="right" vertical="center" textRotation="0" wrapText="0" indent="1" justifyLastLine="0" shrinkToFit="0" readingOrder="0"/>
    </dxf>
    <dxf>
      <font>
        <b val="0"/>
        <i val="0"/>
        <strike val="0"/>
        <condense val="0"/>
        <extend val="0"/>
        <outline val="0"/>
        <shadow val="0"/>
        <u val="none"/>
        <vertAlign val="baseline"/>
        <sz val="13"/>
        <color theme="3"/>
        <name val="Corbel"/>
        <scheme val="minor"/>
      </font>
      <alignment horizontal="left" vertical="center" textRotation="0" wrapText="0" indent="0" justifyLastLine="0" shrinkToFit="0" readingOrder="0"/>
    </dxf>
    <dxf>
      <font>
        <b val="0"/>
        <i val="0"/>
        <strike val="0"/>
        <condense val="0"/>
        <extend val="0"/>
        <outline val="0"/>
        <shadow val="0"/>
        <u val="none"/>
        <vertAlign val="baseline"/>
        <sz val="13"/>
        <color theme="3"/>
        <name val="Corbel"/>
        <scheme val="minor"/>
      </font>
      <alignment horizontal="left" vertical="center" textRotation="0" wrapText="0" indent="0" justifyLastLine="0" shrinkToFit="0" readingOrder="0"/>
    </dxf>
    <dxf>
      <font>
        <b val="0"/>
        <i val="0"/>
        <strike val="0"/>
        <condense val="0"/>
        <extend val="0"/>
        <outline val="0"/>
        <shadow val="0"/>
        <u val="none"/>
        <vertAlign val="baseline"/>
        <sz val="13"/>
        <color theme="3"/>
        <name val="Corbel"/>
        <scheme val="minor"/>
      </font>
      <alignment horizontal="left" vertical="center" textRotation="0" wrapText="0" indent="0" justifyLastLine="0" shrinkToFit="0" readingOrder="0"/>
    </dxf>
    <dxf>
      <alignment horizontal="left" vertical="center" textRotation="0" wrapText="0" indent="1" justifyLastLine="0" shrinkToFit="0" readingOrder="0"/>
    </dxf>
    <dxf>
      <font>
        <b val="0"/>
        <i val="0"/>
        <strike val="0"/>
        <condense val="0"/>
        <extend val="0"/>
        <outline val="0"/>
        <shadow val="0"/>
        <u val="none"/>
        <vertAlign val="baseline"/>
        <sz val="13"/>
        <color theme="4" tint="-0.499984740745262"/>
        <name val="Corbel"/>
        <scheme val="minor"/>
      </font>
      <alignment horizontal="left" vertical="center" textRotation="0" wrapText="0" indent="1" justifyLastLine="0" shrinkToFit="0" readingOrder="0"/>
    </dxf>
    <dxf>
      <font>
        <strike val="0"/>
        <outline val="0"/>
        <shadow val="0"/>
        <u val="none"/>
        <vertAlign val="baseline"/>
        <sz val="13"/>
        <color theme="3"/>
        <name val="Corbel"/>
        <scheme val="minor"/>
      </font>
      <alignment vertical="center" textRotation="0" wrapText="0" indent="0" justifyLastLine="0" shrinkToFit="0" readingOrder="0"/>
    </dxf>
    <dxf>
      <alignment vertical="center" textRotation="0" wrapText="0" indent="0" justifyLastLine="0" shrinkToFit="0" readingOrder="0"/>
    </dxf>
    <dxf>
      <font>
        <b val="0"/>
        <i val="0"/>
        <strike val="0"/>
        <condense val="0"/>
        <extend val="0"/>
        <outline val="0"/>
        <shadow val="0"/>
        <u val="none"/>
        <vertAlign val="baseline"/>
        <sz val="11"/>
        <color theme="3"/>
        <name val="Corbel"/>
        <scheme val="minor"/>
      </font>
      <numFmt numFmtId="165" formatCode="#,##0.00\ &quot;€&quot;;;"/>
      <alignment horizontal="right" vertical="center" textRotation="0" wrapText="0" indent="1" justifyLastLine="0" shrinkToFit="0" readingOrder="0"/>
    </dxf>
    <dxf>
      <font>
        <b val="0"/>
        <i val="0"/>
        <strike val="0"/>
        <condense val="0"/>
        <extend val="0"/>
        <outline val="0"/>
        <shadow val="0"/>
        <u val="none"/>
        <vertAlign val="baseline"/>
        <sz val="11"/>
        <color theme="3"/>
        <name val="Corbel"/>
        <scheme val="minor"/>
      </font>
    </dxf>
    <dxf>
      <font>
        <b val="0"/>
        <i val="0"/>
        <strike val="0"/>
        <condense val="0"/>
        <extend val="0"/>
        <outline val="0"/>
        <shadow val="0"/>
        <u val="none"/>
        <vertAlign val="baseline"/>
        <sz val="11"/>
        <color theme="3"/>
        <name val="Corbel"/>
        <scheme val="minor"/>
      </font>
      <numFmt numFmtId="165" formatCode="#,##0.00\ &quot;€&quot;;;"/>
      <alignment horizontal="right" vertical="center" textRotation="0" wrapText="0" indent="1" justifyLastLine="0" shrinkToFit="0" readingOrder="0"/>
    </dxf>
    <dxf>
      <font>
        <b val="0"/>
        <i val="0"/>
        <strike val="0"/>
        <condense val="0"/>
        <extend val="0"/>
        <outline val="0"/>
        <shadow val="0"/>
        <u val="none"/>
        <vertAlign val="baseline"/>
        <sz val="11"/>
        <color theme="3"/>
        <name val="Corbel"/>
        <scheme val="minor"/>
      </font>
    </dxf>
    <dxf>
      <font>
        <b val="0"/>
        <i val="0"/>
        <strike val="0"/>
        <condense val="0"/>
        <extend val="0"/>
        <outline val="0"/>
        <shadow val="0"/>
        <u val="none"/>
        <vertAlign val="baseline"/>
        <sz val="11"/>
        <color theme="3"/>
        <name val="Corbel"/>
        <scheme val="minor"/>
      </font>
      <numFmt numFmtId="165" formatCode="#,##0.00\ &quot;€&quot;;;"/>
      <alignment horizontal="right" vertical="center" textRotation="0" wrapText="0" indent="1" justifyLastLine="0" shrinkToFit="0" readingOrder="0"/>
    </dxf>
    <dxf>
      <font>
        <b val="0"/>
        <i val="0"/>
        <strike val="0"/>
        <condense val="0"/>
        <extend val="0"/>
        <outline val="0"/>
        <shadow val="0"/>
        <u val="none"/>
        <vertAlign val="baseline"/>
        <sz val="11"/>
        <color theme="3"/>
        <name val="Corbel"/>
        <scheme val="minor"/>
      </font>
    </dxf>
    <dxf>
      <font>
        <b val="0"/>
        <i val="0"/>
        <strike val="0"/>
        <condense val="0"/>
        <extend val="0"/>
        <outline val="0"/>
        <shadow val="0"/>
        <u val="none"/>
        <vertAlign val="baseline"/>
        <sz val="11"/>
        <color theme="3"/>
        <name val="Corbel"/>
        <scheme val="minor"/>
      </font>
      <numFmt numFmtId="165" formatCode="#,##0.00\ &quot;€&quot;;;"/>
      <alignment horizontal="right" vertical="center" textRotation="0" wrapText="0" indent="1" justifyLastLine="0" shrinkToFit="0" readingOrder="0"/>
    </dxf>
    <dxf>
      <font>
        <b val="0"/>
        <i val="0"/>
        <strike val="0"/>
        <condense val="0"/>
        <extend val="0"/>
        <outline val="0"/>
        <shadow val="0"/>
        <u val="none"/>
        <vertAlign val="baseline"/>
        <sz val="11"/>
        <color theme="3"/>
        <name val="Corbel"/>
        <scheme val="minor"/>
      </font>
    </dxf>
    <dxf>
      <font>
        <b val="0"/>
        <i val="0"/>
        <strike val="0"/>
        <condense val="0"/>
        <extend val="0"/>
        <outline val="0"/>
        <shadow val="0"/>
        <u val="none"/>
        <vertAlign val="baseline"/>
        <sz val="11"/>
        <color theme="3"/>
        <name val="Corbel"/>
        <scheme val="minor"/>
      </font>
      <numFmt numFmtId="165" formatCode="#,##0.00\ &quot;€&quot;;;"/>
      <alignment horizontal="right" vertical="center" textRotation="0" wrapText="0" indent="1" justifyLastLine="0" shrinkToFit="0" readingOrder="0"/>
    </dxf>
    <dxf>
      <font>
        <b val="0"/>
        <i val="0"/>
        <strike val="0"/>
        <condense val="0"/>
        <extend val="0"/>
        <outline val="0"/>
        <shadow val="0"/>
        <u val="none"/>
        <vertAlign val="baseline"/>
        <sz val="11"/>
        <color theme="3"/>
        <name val="Corbel"/>
        <scheme val="minor"/>
      </font>
    </dxf>
    <dxf>
      <font>
        <b val="0"/>
        <i val="0"/>
        <strike val="0"/>
        <condense val="0"/>
        <extend val="0"/>
        <outline val="0"/>
        <shadow val="0"/>
        <u val="none"/>
        <vertAlign val="baseline"/>
        <sz val="11"/>
        <color theme="3"/>
        <name val="Corbel"/>
        <scheme val="minor"/>
      </font>
      <numFmt numFmtId="165" formatCode="#,##0.00\ &quot;€&quot;;;"/>
      <alignment horizontal="right" vertical="center" textRotation="0" wrapText="0" indent="1" justifyLastLine="0" shrinkToFit="0" readingOrder="0"/>
    </dxf>
    <dxf>
      <font>
        <b val="0"/>
        <i val="0"/>
        <strike val="0"/>
        <condense val="0"/>
        <extend val="0"/>
        <outline val="0"/>
        <shadow val="0"/>
        <u val="none"/>
        <vertAlign val="baseline"/>
        <sz val="11"/>
        <color theme="3"/>
        <name val="Corbel"/>
        <scheme val="minor"/>
      </font>
    </dxf>
    <dxf>
      <font>
        <b val="0"/>
        <i val="0"/>
        <strike val="0"/>
        <condense val="0"/>
        <extend val="0"/>
        <outline val="0"/>
        <shadow val="0"/>
        <u val="none"/>
        <vertAlign val="baseline"/>
        <sz val="11"/>
        <color theme="3"/>
        <name val="Corbel"/>
        <scheme val="minor"/>
      </font>
      <numFmt numFmtId="165" formatCode="#,##0.00\ &quot;€&quot;;;"/>
      <alignment horizontal="right" vertical="center" textRotation="0" wrapText="0" indent="1" justifyLastLine="0" shrinkToFit="0" readingOrder="0"/>
    </dxf>
    <dxf>
      <font>
        <b val="0"/>
        <i val="0"/>
        <strike val="0"/>
        <condense val="0"/>
        <extend val="0"/>
        <outline val="0"/>
        <shadow val="0"/>
        <u val="none"/>
        <vertAlign val="baseline"/>
        <sz val="11"/>
        <color theme="3"/>
        <name val="Corbel"/>
        <scheme val="minor"/>
      </font>
    </dxf>
    <dxf>
      <font>
        <b val="0"/>
        <i val="0"/>
        <strike val="0"/>
        <condense val="0"/>
        <extend val="0"/>
        <outline val="0"/>
        <shadow val="0"/>
        <u val="none"/>
        <vertAlign val="baseline"/>
        <sz val="11"/>
        <color theme="3"/>
        <name val="Corbel"/>
        <scheme val="minor"/>
      </font>
      <numFmt numFmtId="165" formatCode="#,##0.00\ &quot;€&quot;;;"/>
      <alignment horizontal="right" vertical="center" textRotation="0" wrapText="0" indent="1" justifyLastLine="0" shrinkToFit="0" readingOrder="0"/>
    </dxf>
    <dxf>
      <font>
        <b val="0"/>
        <i val="0"/>
        <strike val="0"/>
        <condense val="0"/>
        <extend val="0"/>
        <outline val="0"/>
        <shadow val="0"/>
        <u val="none"/>
        <vertAlign val="baseline"/>
        <sz val="11"/>
        <color theme="3"/>
        <name val="Corbel"/>
        <scheme val="minor"/>
      </font>
    </dxf>
    <dxf>
      <font>
        <b val="0"/>
        <i val="0"/>
        <strike val="0"/>
        <condense val="0"/>
        <extend val="0"/>
        <outline val="0"/>
        <shadow val="0"/>
        <u val="none"/>
        <vertAlign val="baseline"/>
        <sz val="11"/>
        <color theme="3"/>
        <name val="Corbel"/>
        <scheme val="minor"/>
      </font>
      <numFmt numFmtId="165" formatCode="#,##0.00\ &quot;€&quot;;;"/>
      <alignment horizontal="right" vertical="center" textRotation="0" wrapText="0" indent="1" justifyLastLine="0" shrinkToFit="0" readingOrder="0"/>
    </dxf>
    <dxf>
      <font>
        <b val="0"/>
        <i val="0"/>
        <strike val="0"/>
        <condense val="0"/>
        <extend val="0"/>
        <outline val="0"/>
        <shadow val="0"/>
        <u val="none"/>
        <vertAlign val="baseline"/>
        <sz val="11"/>
        <color theme="3"/>
        <name val="Corbel"/>
        <scheme val="minor"/>
      </font>
    </dxf>
    <dxf>
      <font>
        <b val="0"/>
        <i val="0"/>
        <strike val="0"/>
        <condense val="0"/>
        <extend val="0"/>
        <outline val="0"/>
        <shadow val="0"/>
        <u val="none"/>
        <vertAlign val="baseline"/>
        <sz val="11"/>
        <color theme="3"/>
        <name val="Corbel"/>
        <scheme val="minor"/>
      </font>
      <numFmt numFmtId="165" formatCode="#,##0.00\ &quot;€&quot;;;"/>
      <alignment horizontal="right" vertical="center" textRotation="0" wrapText="0" indent="1" justifyLastLine="0" shrinkToFit="0" readingOrder="0"/>
    </dxf>
    <dxf>
      <font>
        <b val="0"/>
        <i val="0"/>
        <strike val="0"/>
        <condense val="0"/>
        <extend val="0"/>
        <outline val="0"/>
        <shadow val="0"/>
        <u val="none"/>
        <vertAlign val="baseline"/>
        <sz val="11"/>
        <color theme="3"/>
        <name val="Corbel"/>
        <scheme val="minor"/>
      </font>
    </dxf>
    <dxf>
      <numFmt numFmtId="165" formatCode="#,##0.00\ &quot;€&quot;;;"/>
    </dxf>
    <dxf>
      <fill>
        <patternFill patternType="solid">
          <fgColor auto="1"/>
          <bgColor theme="2" tint="-9.9917600024414813E-2"/>
        </patternFill>
      </fill>
    </dxf>
    <dxf>
      <font>
        <b/>
        <i val="0"/>
        <color theme="4" tint="-0.499984740745262"/>
      </font>
      <border>
        <top style="dotted">
          <color theme="3"/>
        </top>
      </border>
    </dxf>
    <dxf>
      <font>
        <b/>
        <i val="0"/>
        <color theme="0" tint="-4.9989318521683403E-2"/>
      </font>
      <fill>
        <patternFill>
          <bgColor theme="3"/>
        </patternFill>
      </fill>
      <border diagonalUp="0" diagonalDown="0">
        <left/>
        <right/>
        <top/>
        <bottom/>
        <vertical/>
        <horizontal/>
      </border>
    </dxf>
    <dxf>
      <border>
        <left style="dotted">
          <color theme="3"/>
        </left>
        <right style="dotted">
          <color theme="3"/>
        </right>
        <bottom style="dotted">
          <color theme="3"/>
        </bottom>
        <vertical style="dotted">
          <color theme="3"/>
        </vertical>
      </border>
    </dxf>
  </dxfs>
  <tableStyles count="1" defaultTableStyle="Maksusuoritustapa" defaultPivotStyle="PivotStyleLight16">
    <tableStyle name="Maksusuoritustapa" pivot="0" count="4">
      <tableStyleElement type="wholeTable" dxfId="32"/>
      <tableStyleElement type="headerRow" dxfId="31"/>
      <tableStyleElement type="totalRow" dxfId="30"/>
      <tableStyleElement type="firstRowStripe" dxfId="29"/>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theme" Target="/xl/theme/theme11.xml" Id="rId3" /><Relationship Type="http://schemas.openxmlformats.org/officeDocument/2006/relationships/worksheet" Target="/xl/worksheets/sheet21.xml" Id="rId2" /><Relationship Type="http://schemas.openxmlformats.org/officeDocument/2006/relationships/worksheet" Target="/xl/worksheets/sheet12.xml" Id="rId1" /><Relationship Type="http://schemas.openxmlformats.org/officeDocument/2006/relationships/calcChain" Target="/xl/calcChain.xml" Id="rId6" /><Relationship Type="http://schemas.openxmlformats.org/officeDocument/2006/relationships/sharedStrings" Target="/xl/sharedStrings.xml" Id="rId5" /><Relationship Type="http://schemas.openxmlformats.org/officeDocument/2006/relationships/styles" Target="/xl/styles.xml" Id="rId4" /></Relationships>
</file>

<file path=xl/tables/table12.xml><?xml version="1.0" encoding="utf-8"?>
<table xmlns="http://schemas.openxmlformats.org/spreadsheetml/2006/main" id="2" name="Maksusuoritusten_yhteenveto" displayName="Maksusuoritusten_yhteenveto" ref="B2:K18" totalsRowCount="1" totalsRowDxfId="28">
  <autoFilter ref="B2:K17"/>
  <tableColumns count="10">
    <tableColumn id="1" name="Päivämäärä" dataDxfId="27" totalsRowDxfId="26" dataCellStyle="Päivämäärä">
      <calculatedColumnFormula>IFERROR(INDEX(Rekisteri[],ROW(A1),1),"")</calculatedColumnFormula>
    </tableColumn>
    <tableColumn id="9" name="Autovakuutus" totalsRowFunction="sum" dataDxfId="25" totalsRowDxfId="24">
      <calculatedColumnFormula>IFERROR(INDIRECT("Rekisteri[@Summa]")*(INDIRECT("Rekisteri[@Luokka]")=Luokan_nimi),"")</calculatedColumnFormula>
    </tableColumn>
    <tableColumn id="10" name="Toimistotarvikkeet" totalsRowFunction="sum" dataDxfId="23" totalsRowDxfId="22">
      <calculatedColumnFormula>IFERROR(INDIRECT("Rekisteri[@Summa]")*(INDIRECT("Rekisteri[@Luokka]")=Luokan_nimi),"")</calculatedColumnFormula>
    </tableColumn>
    <tableColumn id="11" name="Sähkö" totalsRowFunction="sum" dataDxfId="21" totalsRowDxfId="20">
      <calculatedColumnFormula>IFERROR(INDIRECT("Rekisteri[@Summa]")*(INDIRECT("Rekisteri[@Luokka]")=Luokan_nimi),"")</calculatedColumnFormula>
    </tableColumn>
    <tableColumn id="12" name="Asuntolaina" totalsRowFunction="sum" dataDxfId="19" totalsRowDxfId="18">
      <calculatedColumnFormula>IFERROR(INDIRECT("Rekisteri[@Summa]")*(INDIRECT("Rekisteri[@Luokka]")=Luokan_nimi),"")</calculatedColumnFormula>
    </tableColumn>
    <tableColumn id="13" name="Puhelin" totalsRowFunction="sum" dataDxfId="17" totalsRowDxfId="16">
      <calculatedColumnFormula>IFERROR(INDIRECT("Rekisteri[@Summa]")*(INDIRECT("Rekisteri[@Luokka]")=Luokan_nimi),"")</calculatedColumnFormula>
    </tableColumn>
    <tableColumn id="15" name="Tyhjä 1" totalsRowFunction="sum" dataDxfId="15" totalsRowDxfId="14">
      <calculatedColumnFormula>IFERROR(INDIRECT("Rekisteri[@Summa]")*(INDIRECT("Rekisteri[@Luokka]")=Luokan_nimi),"")</calculatedColumnFormula>
    </tableColumn>
    <tableColumn id="16" name="Tyhjä 2" totalsRowFunction="sum" dataDxfId="13" totalsRowDxfId="12">
      <calculatedColumnFormula>IFERROR(INDIRECT("Rekisteri[@Summa]")*(INDIRECT("Rekisteri[@Luokka]")=Luokan_nimi),"")</calculatedColumnFormula>
    </tableColumn>
    <tableColumn id="17" name="Tyhjä 3" totalsRowFunction="sum" dataDxfId="11" totalsRowDxfId="10">
      <calculatedColumnFormula>IFERROR(INDIRECT("Rekisteri[@Summa]")*(INDIRECT("Rekisteri[@Luokka]")=Luokan_nimi),"")</calculatedColumnFormula>
    </tableColumn>
    <tableColumn id="18" name="Tyhjä 4" totalsRowFunction="sum" dataDxfId="9" totalsRowDxfId="8">
      <calculatedColumnFormula>IFERROR(INDIRECT("Rekisteri[@Summa]")*(INDIRECT("Rekisteri[@Luokka]")=Luokan_nimi),"")</calculatedColumnFormula>
    </tableColumn>
  </tableColumns>
  <tableStyleInfo name="Maksusuoritustapa" showFirstColumn="0" showLastColumn="0" showRowStripes="1" showColumnStripes="0"/>
  <extLst>
    <ext xmlns:x14="http://schemas.microsoft.com/office/spreadsheetml/2009/9/main" uri="{504A1905-F514-4f6f-8877-14C23A59335A}">
      <x14:table altTextSummary="Voit muokata luokkien nimiä tässä taulukossa. Jokaisen luokan määrä päivitetään automaattisesti. Jos haluat lisätä luokan, kopioi taulukon viimeinen sarake ja liitä se kopioidun sarakkeen oikealle puolelle"/>
    </ext>
  </extLst>
</table>
</file>

<file path=xl/tables/table21.xml><?xml version="1.0" encoding="utf-8"?>
<table xmlns="http://schemas.openxmlformats.org/spreadsheetml/2006/main" id="1" name="Rekisteri" displayName="Rekisteri" ref="B2:F18" totalsRowCount="1" dataDxfId="7" totalsRowDxfId="6">
  <autoFilter ref="B2:F17"/>
  <tableColumns count="5">
    <tableColumn id="1" name="Päivämäärä" totalsRowLabel="Summat" totalsRowDxfId="5"/>
    <tableColumn id="2" name="Numero" dataDxfId="4" totalsRowDxfId="3"/>
    <tableColumn id="3" name="Kuvaus" totalsRowDxfId="2"/>
    <tableColumn id="4" name="Luokka" totalsRowDxfId="1"/>
    <tableColumn id="5" name="Summa" totalsRowFunction="sum" totalsRowDxfId="0"/>
  </tableColumns>
  <tableStyleInfo name="Maksusuoritustapa" showFirstColumn="0" showLastColumn="0" showRowStripes="1" showColumnStripes="0"/>
  <extLst>
    <ext xmlns:x14="http://schemas.microsoft.com/office/spreadsheetml/2009/9/main" uri="{504A1905-F514-4f6f-8877-14C23A59335A}">
      <x14:table altTextSummary="Kirjoita päivämäärä, numero, kuvaus ja määrä ja valitse luokka tässä taulukossa"/>
    </ext>
  </extLst>
</table>
</file>

<file path=xl/theme/theme11.xml><?xml version="1.0" encoding="utf-8"?>
<a:theme xmlns:a="http://schemas.openxmlformats.org/drawingml/2006/main" name="Office Theme">
  <a:themeElements>
    <a:clrScheme name="Disbursement Journal">
      <a:dk1>
        <a:sysClr val="windowText" lastClr="000000"/>
      </a:dk1>
      <a:lt1>
        <a:sysClr val="window" lastClr="FFFFFF"/>
      </a:lt1>
      <a:dk2>
        <a:srgbClr val="343838"/>
      </a:dk2>
      <a:lt2>
        <a:srgbClr val="F7F7F5"/>
      </a:lt2>
      <a:accent1>
        <a:srgbClr val="1EB4CC"/>
      </a:accent1>
      <a:accent2>
        <a:srgbClr val="96C030"/>
      </a:accent2>
      <a:accent3>
        <a:srgbClr val="F09912"/>
      </a:accent3>
      <a:accent4>
        <a:srgbClr val="DB4D75"/>
      </a:accent4>
      <a:accent5>
        <a:srgbClr val="95519D"/>
      </a:accent5>
      <a:accent6>
        <a:srgbClr val="EBC747"/>
      </a:accent6>
      <a:hlink>
        <a:srgbClr val="00B4CC"/>
      </a:hlink>
      <a:folHlink>
        <a:srgbClr val="95519D"/>
      </a:folHlink>
    </a:clrScheme>
    <a:fontScheme name="Corbel">
      <a:majorFont>
        <a:latin typeface="Corbel" panose="020B0503020204020204"/>
        <a:ea typeface=""/>
        <a:cs typeface=""/>
        <a:font script="Jpan" typeface="HGｺﾞｼｯｸM"/>
        <a:font script="Hang" typeface="HY엽서L"/>
        <a:font script="Hans" typeface="华文楷体"/>
        <a:font script="Hant" typeface="新細明體"/>
        <a:font script="Arab" typeface="Tahoma"/>
        <a:font script="Hebr" typeface="Miriam"/>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Corbel" panose="020B0503020204020204"/>
        <a:ea typeface=""/>
        <a:cs typeface=""/>
        <a:font script="Jpan" typeface="HGｺﾞｼｯｸM"/>
        <a:font script="Hang" typeface="HY엽서L"/>
        <a:font script="Hans" typeface="华文楷体"/>
        <a:font script="Hant" typeface="新細明體"/>
        <a:font script="Arab" typeface="Tahoma"/>
        <a:font script="Hebr" typeface="Miriam"/>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2.xml.rels>&#65279;<?xml version="1.0" encoding="utf-8"?><Relationships xmlns="http://schemas.openxmlformats.org/package/2006/relationships"><Relationship Type="http://schemas.openxmlformats.org/officeDocument/2006/relationships/table" Target="/xl/tables/table12.xml" Id="rId2" /><Relationship Type="http://schemas.openxmlformats.org/officeDocument/2006/relationships/printerSettings" Target="/xl/printerSettings/printerSettings12.bin" Id="rId1" /></Relationships>
</file>

<file path=xl/worksheets/_rels/sheet21.xml.rels>&#65279;<?xml version="1.0" encoding="utf-8"?><Relationships xmlns="http://schemas.openxmlformats.org/package/2006/relationships"><Relationship Type="http://schemas.openxmlformats.org/officeDocument/2006/relationships/table" Target="/xl/tables/table21.xml" Id="rId2" /><Relationship Type="http://schemas.openxmlformats.org/officeDocument/2006/relationships/printerSettings" Target="/xl/printerSettings/printerSettings21.bin" Id="rId1" /></Relationships>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autoPageBreaks="0" fitToPage="1"/>
  </sheetPr>
  <dimension ref="B1:L18"/>
  <sheetViews>
    <sheetView showGridLines="0" tabSelected="1" zoomScaleNormal="100" workbookViewId="0"/>
  </sheetViews>
  <sheetFormatPr defaultColWidth="18.25" defaultRowHeight="30" customHeight="1" x14ac:dyDescent="0.25"/>
  <cols>
    <col min="1" max="1" width="2.625" customWidth="1"/>
    <col min="2" max="11" width="19.625" customWidth="1"/>
    <col min="12" max="12" width="2.625" customWidth="1"/>
  </cols>
  <sheetData>
    <row r="1" spans="2:12" ht="52.5" customHeight="1" x14ac:dyDescent="0.25">
      <c r="B1" s="17" t="s">
        <v>0</v>
      </c>
      <c r="C1" s="17"/>
      <c r="D1" s="18"/>
      <c r="E1" s="15" t="s">
        <v>4</v>
      </c>
      <c r="F1" s="16"/>
      <c r="G1" s="16"/>
      <c r="H1" s="16"/>
      <c r="I1" s="16"/>
      <c r="J1" s="16"/>
      <c r="K1" s="16"/>
    </row>
    <row r="2" spans="2:12" s="2" customFormat="1" ht="30" customHeight="1" x14ac:dyDescent="0.25">
      <c r="B2" s="12" t="s">
        <v>1</v>
      </c>
      <c r="C2" t="s">
        <v>2</v>
      </c>
      <c r="D2" t="s">
        <v>3</v>
      </c>
      <c r="E2" t="s">
        <v>5</v>
      </c>
      <c r="F2" t="s">
        <v>6</v>
      </c>
      <c r="G2" t="s">
        <v>7</v>
      </c>
      <c r="H2" t="s">
        <v>8</v>
      </c>
      <c r="I2" t="s">
        <v>9</v>
      </c>
      <c r="J2" t="s">
        <v>10</v>
      </c>
      <c r="K2" t="s">
        <v>11</v>
      </c>
      <c r="L2"/>
    </row>
    <row r="3" spans="2:12" s="1" customFormat="1" ht="30" customHeight="1" x14ac:dyDescent="0.25">
      <c r="B3" s="3">
        <f ca="1">IFERROR(INDEX(Rekisteri[],ROW(A1),1),"")</f>
        <v>43195</v>
      </c>
      <c r="C3" s="9">
        <f t="shared" ref="C3:K17" ca="1" si="0">IFERROR(INDIRECT("Rekisteri[@Summa]")*(INDIRECT("Rekisteri[@Luokka]")=Luokan_nimi),"")</f>
        <v>0</v>
      </c>
      <c r="D3" s="9">
        <f t="shared" ca="1" si="0"/>
        <v>0</v>
      </c>
      <c r="E3" s="9">
        <f t="shared" ca="1" si="0"/>
        <v>0</v>
      </c>
      <c r="F3" s="9">
        <f t="shared" ca="1" si="0"/>
        <v>1200</v>
      </c>
      <c r="G3" s="9">
        <f t="shared" ca="1" si="0"/>
        <v>0</v>
      </c>
      <c r="H3" s="9">
        <f t="shared" ca="1" si="0"/>
        <v>0</v>
      </c>
      <c r="I3" s="9">
        <f t="shared" ca="1" si="0"/>
        <v>0</v>
      </c>
      <c r="J3" s="9">
        <f t="shared" ca="1" si="0"/>
        <v>0</v>
      </c>
      <c r="K3" s="9">
        <f t="shared" ca="1" si="0"/>
        <v>0</v>
      </c>
      <c r="L3"/>
    </row>
    <row r="4" spans="2:12" s="1" customFormat="1" ht="30" customHeight="1" x14ac:dyDescent="0.25">
      <c r="B4" s="3">
        <f ca="1">IFERROR(INDEX(Rekisteri[],ROW(A2),1),"")</f>
        <v>43200</v>
      </c>
      <c r="C4" s="9">
        <f t="shared" ca="1" si="0"/>
        <v>0</v>
      </c>
      <c r="D4" s="9">
        <f t="shared" ca="1" si="0"/>
        <v>0</v>
      </c>
      <c r="E4" s="9">
        <f t="shared" ca="1" si="0"/>
        <v>85</v>
      </c>
      <c r="F4" s="9">
        <f t="shared" ca="1" si="0"/>
        <v>0</v>
      </c>
      <c r="G4" s="9">
        <f t="shared" ca="1" si="0"/>
        <v>0</v>
      </c>
      <c r="H4" s="9">
        <f t="shared" ca="1" si="0"/>
        <v>0</v>
      </c>
      <c r="I4" s="9">
        <f t="shared" ca="1" si="0"/>
        <v>0</v>
      </c>
      <c r="J4" s="9">
        <f t="shared" ca="1" si="0"/>
        <v>0</v>
      </c>
      <c r="K4" s="9">
        <f t="shared" ca="1" si="0"/>
        <v>0</v>
      </c>
      <c r="L4"/>
    </row>
    <row r="5" spans="2:12" s="1" customFormat="1" ht="30" customHeight="1" x14ac:dyDescent="0.25">
      <c r="B5" s="3">
        <f ca="1">IFERROR(INDEX(Rekisteri[],ROW(A3),1),"")</f>
        <v>43205</v>
      </c>
      <c r="C5" s="9">
        <f t="shared" ca="1" si="0"/>
        <v>100</v>
      </c>
      <c r="D5" s="9">
        <f t="shared" ca="1" si="0"/>
        <v>0</v>
      </c>
      <c r="E5" s="9">
        <f t="shared" ca="1" si="0"/>
        <v>0</v>
      </c>
      <c r="F5" s="9">
        <f t="shared" ca="1" si="0"/>
        <v>0</v>
      </c>
      <c r="G5" s="9">
        <f t="shared" ca="1" si="0"/>
        <v>0</v>
      </c>
      <c r="H5" s="9">
        <f t="shared" ca="1" si="0"/>
        <v>0</v>
      </c>
      <c r="I5" s="9">
        <f t="shared" ca="1" si="0"/>
        <v>0</v>
      </c>
      <c r="J5" s="9">
        <f t="shared" ca="1" si="0"/>
        <v>0</v>
      </c>
      <c r="K5" s="9">
        <f t="shared" ca="1" si="0"/>
        <v>0</v>
      </c>
      <c r="L5"/>
    </row>
    <row r="6" spans="2:12" s="1" customFormat="1" ht="30" customHeight="1" x14ac:dyDescent="0.25">
      <c r="B6" s="3">
        <f ca="1">IFERROR(INDEX(Rekisteri[],ROW(A4),1),"")</f>
        <v>43210</v>
      </c>
      <c r="C6" s="9">
        <f t="shared" ca="1" si="0"/>
        <v>0</v>
      </c>
      <c r="D6" s="9">
        <f t="shared" ca="1" si="0"/>
        <v>0</v>
      </c>
      <c r="E6" s="9">
        <f t="shared" ca="1" si="0"/>
        <v>0</v>
      </c>
      <c r="F6" s="9">
        <f t="shared" ca="1" si="0"/>
        <v>1200</v>
      </c>
      <c r="G6" s="9">
        <f t="shared" ca="1" si="0"/>
        <v>0</v>
      </c>
      <c r="H6" s="9">
        <f t="shared" ca="1" si="0"/>
        <v>0</v>
      </c>
      <c r="I6" s="9">
        <f t="shared" ca="1" si="0"/>
        <v>0</v>
      </c>
      <c r="J6" s="9">
        <f t="shared" ca="1" si="0"/>
        <v>0</v>
      </c>
      <c r="K6" s="9">
        <f t="shared" ca="1" si="0"/>
        <v>0</v>
      </c>
      <c r="L6"/>
    </row>
    <row r="7" spans="2:12" s="1" customFormat="1" ht="30" customHeight="1" x14ac:dyDescent="0.25">
      <c r="B7" s="3">
        <f ca="1">IFERROR(INDEX(Rekisteri[],ROW(A5),1),"")</f>
        <v>43215</v>
      </c>
      <c r="C7" s="9">
        <f t="shared" ca="1" si="0"/>
        <v>0</v>
      </c>
      <c r="D7" s="9">
        <f t="shared" ca="1" si="0"/>
        <v>0</v>
      </c>
      <c r="E7" s="9">
        <f t="shared" ca="1" si="0"/>
        <v>0</v>
      </c>
      <c r="F7" s="9">
        <f t="shared" ca="1" si="0"/>
        <v>99</v>
      </c>
      <c r="G7" s="9">
        <f t="shared" ca="1" si="0"/>
        <v>0</v>
      </c>
      <c r="H7" s="9">
        <f t="shared" ca="1" si="0"/>
        <v>0</v>
      </c>
      <c r="I7" s="9">
        <f t="shared" ca="1" si="0"/>
        <v>0</v>
      </c>
      <c r="J7" s="9">
        <f t="shared" ca="1" si="0"/>
        <v>0</v>
      </c>
      <c r="K7" s="9">
        <f t="shared" ca="1" si="0"/>
        <v>0</v>
      </c>
      <c r="L7"/>
    </row>
    <row r="8" spans="2:12" s="1" customFormat="1" ht="30" customHeight="1" x14ac:dyDescent="0.25">
      <c r="B8" s="3">
        <f ca="1">IFERROR(INDEX(Rekisteri[],ROW(A6),1),"")</f>
        <v>43220</v>
      </c>
      <c r="C8" s="9">
        <f t="shared" ca="1" si="0"/>
        <v>0</v>
      </c>
      <c r="D8" s="9">
        <f t="shared" ca="1" si="0"/>
        <v>0</v>
      </c>
      <c r="E8" s="9">
        <f t="shared" ca="1" si="0"/>
        <v>0</v>
      </c>
      <c r="F8" s="9">
        <f t="shared" ca="1" si="0"/>
        <v>0</v>
      </c>
      <c r="G8" s="9">
        <f t="shared" ca="1" si="0"/>
        <v>68</v>
      </c>
      <c r="H8" s="9">
        <f t="shared" ca="1" si="0"/>
        <v>0</v>
      </c>
      <c r="I8" s="9">
        <f t="shared" ca="1" si="0"/>
        <v>0</v>
      </c>
      <c r="J8" s="9">
        <f t="shared" ca="1" si="0"/>
        <v>0</v>
      </c>
      <c r="K8" s="9">
        <f t="shared" ca="1" si="0"/>
        <v>0</v>
      </c>
      <c r="L8"/>
    </row>
    <row r="9" spans="2:12" s="1" customFormat="1" ht="30" customHeight="1" x14ac:dyDescent="0.25">
      <c r="B9" s="3">
        <f ca="1">IFERROR(INDEX(Rekisteri[],ROW(A7),1),"")</f>
        <v>43225</v>
      </c>
      <c r="C9" s="9">
        <f t="shared" ca="1" si="0"/>
        <v>100</v>
      </c>
      <c r="D9" s="9">
        <f t="shared" ca="1" si="0"/>
        <v>0</v>
      </c>
      <c r="E9" s="9">
        <f t="shared" ca="1" si="0"/>
        <v>0</v>
      </c>
      <c r="F9" s="9">
        <f t="shared" ca="1" si="0"/>
        <v>0</v>
      </c>
      <c r="G9" s="9">
        <f t="shared" ca="1" si="0"/>
        <v>0</v>
      </c>
      <c r="H9" s="9">
        <f t="shared" ca="1" si="0"/>
        <v>0</v>
      </c>
      <c r="I9" s="9">
        <f t="shared" ca="1" si="0"/>
        <v>0</v>
      </c>
      <c r="J9" s="9">
        <f t="shared" ca="1" si="0"/>
        <v>0</v>
      </c>
      <c r="K9" s="9">
        <f t="shared" ca="1" si="0"/>
        <v>0</v>
      </c>
      <c r="L9"/>
    </row>
    <row r="10" spans="2:12" s="1" customFormat="1" ht="30" customHeight="1" x14ac:dyDescent="0.25">
      <c r="B10" s="3">
        <f ca="1">IFERROR(INDEX(Rekisteri[],ROW(A8),1),"")</f>
        <v>43230</v>
      </c>
      <c r="C10" s="9">
        <f t="shared" ca="1" si="0"/>
        <v>0</v>
      </c>
      <c r="D10" s="9">
        <f t="shared" ca="1" si="0"/>
        <v>345</v>
      </c>
      <c r="E10" s="9">
        <f t="shared" ca="1" si="0"/>
        <v>0</v>
      </c>
      <c r="F10" s="9">
        <f t="shared" ca="1" si="0"/>
        <v>0</v>
      </c>
      <c r="G10" s="9">
        <f t="shared" ca="1" si="0"/>
        <v>0</v>
      </c>
      <c r="H10" s="9">
        <f t="shared" ca="1" si="0"/>
        <v>0</v>
      </c>
      <c r="I10" s="9">
        <f t="shared" ca="1" si="0"/>
        <v>0</v>
      </c>
      <c r="J10" s="9">
        <f t="shared" ca="1" si="0"/>
        <v>0</v>
      </c>
      <c r="K10" s="9">
        <f t="shared" ca="1" si="0"/>
        <v>0</v>
      </c>
      <c r="L10"/>
    </row>
    <row r="11" spans="2:12" s="1" customFormat="1" ht="30" customHeight="1" x14ac:dyDescent="0.25">
      <c r="B11" s="3">
        <f ca="1">IFERROR(INDEX(Rekisteri[],ROW(A9),1),"")</f>
        <v>43235</v>
      </c>
      <c r="C11" s="9">
        <f t="shared" ca="1" si="0"/>
        <v>0</v>
      </c>
      <c r="D11" s="9">
        <f t="shared" ca="1" si="0"/>
        <v>0</v>
      </c>
      <c r="E11" s="9">
        <f t="shared" ca="1" si="0"/>
        <v>0</v>
      </c>
      <c r="F11" s="9">
        <f t="shared" ca="1" si="0"/>
        <v>1200</v>
      </c>
      <c r="G11" s="9">
        <f t="shared" ca="1" si="0"/>
        <v>0</v>
      </c>
      <c r="H11" s="9">
        <f t="shared" ca="1" si="0"/>
        <v>0</v>
      </c>
      <c r="I11" s="9">
        <f t="shared" ca="1" si="0"/>
        <v>0</v>
      </c>
      <c r="J11" s="9">
        <f t="shared" ca="1" si="0"/>
        <v>0</v>
      </c>
      <c r="K11" s="9">
        <f t="shared" ca="1" si="0"/>
        <v>0</v>
      </c>
      <c r="L11"/>
    </row>
    <row r="12" spans="2:12" s="1" customFormat="1" ht="30" customHeight="1" x14ac:dyDescent="0.25">
      <c r="B12" s="3">
        <f ca="1">IFERROR(INDEX(Rekisteri[],ROW(A10),1),"")</f>
        <v>43240</v>
      </c>
      <c r="C12" s="9">
        <f t="shared" ca="1" si="0"/>
        <v>0</v>
      </c>
      <c r="D12" s="9">
        <f t="shared" ca="1" si="0"/>
        <v>0</v>
      </c>
      <c r="E12" s="9">
        <f t="shared" ca="1" si="0"/>
        <v>74</v>
      </c>
      <c r="F12" s="9">
        <f t="shared" ca="1" si="0"/>
        <v>0</v>
      </c>
      <c r="G12" s="9">
        <f t="shared" ca="1" si="0"/>
        <v>0</v>
      </c>
      <c r="H12" s="9">
        <f t="shared" ca="1" si="0"/>
        <v>0</v>
      </c>
      <c r="I12" s="9">
        <f t="shared" ca="1" si="0"/>
        <v>0</v>
      </c>
      <c r="J12" s="9">
        <f t="shared" ca="1" si="0"/>
        <v>0</v>
      </c>
      <c r="K12" s="9">
        <f t="shared" ca="1" si="0"/>
        <v>0</v>
      </c>
      <c r="L12"/>
    </row>
    <row r="13" spans="2:12" s="1" customFormat="1" ht="30" customHeight="1" x14ac:dyDescent="0.25">
      <c r="B13" s="3">
        <f ca="1">IFERROR(INDEX(Rekisteri[],ROW(A11),1),"")</f>
        <v>43245</v>
      </c>
      <c r="C13" s="9">
        <f t="shared" ca="1" si="0"/>
        <v>0</v>
      </c>
      <c r="D13" s="9">
        <f t="shared" ca="1" si="0"/>
        <v>0</v>
      </c>
      <c r="E13" s="9">
        <f t="shared" ca="1" si="0"/>
        <v>0</v>
      </c>
      <c r="F13" s="9">
        <f t="shared" ca="1" si="0"/>
        <v>0</v>
      </c>
      <c r="G13" s="9">
        <f t="shared" ca="1" si="0"/>
        <v>123</v>
      </c>
      <c r="H13" s="9">
        <f t="shared" ca="1" si="0"/>
        <v>0</v>
      </c>
      <c r="I13" s="9">
        <f t="shared" ca="1" si="0"/>
        <v>0</v>
      </c>
      <c r="J13" s="9">
        <f t="shared" ca="1" si="0"/>
        <v>0</v>
      </c>
      <c r="K13" s="9">
        <f t="shared" ca="1" si="0"/>
        <v>0</v>
      </c>
      <c r="L13"/>
    </row>
    <row r="14" spans="2:12" s="1" customFormat="1" ht="30" customHeight="1" x14ac:dyDescent="0.25">
      <c r="B14" s="3">
        <f ca="1">IFERROR(INDEX(Rekisteri[],ROW(A12),1),"")</f>
        <v>43250</v>
      </c>
      <c r="C14" s="9">
        <f t="shared" ca="1" si="0"/>
        <v>0</v>
      </c>
      <c r="D14" s="9">
        <f t="shared" ca="1" si="0"/>
        <v>99</v>
      </c>
      <c r="E14" s="9">
        <f t="shared" ca="1" si="0"/>
        <v>0</v>
      </c>
      <c r="F14" s="9">
        <f t="shared" ca="1" si="0"/>
        <v>0</v>
      </c>
      <c r="G14" s="9">
        <f t="shared" ca="1" si="0"/>
        <v>0</v>
      </c>
      <c r="H14" s="9">
        <f t="shared" ca="1" si="0"/>
        <v>0</v>
      </c>
      <c r="I14" s="9">
        <f t="shared" ca="1" si="0"/>
        <v>0</v>
      </c>
      <c r="J14" s="9">
        <f t="shared" ca="1" si="0"/>
        <v>0</v>
      </c>
      <c r="K14" s="9">
        <f t="shared" ca="1" si="0"/>
        <v>0</v>
      </c>
      <c r="L14"/>
    </row>
    <row r="15" spans="2:12" s="1" customFormat="1" ht="30" customHeight="1" x14ac:dyDescent="0.25">
      <c r="B15" s="3">
        <f ca="1">IFERROR(INDEX(Rekisteri[],ROW(A13),1),"")</f>
        <v>43255</v>
      </c>
      <c r="C15" s="9">
        <f t="shared" ca="1" si="0"/>
        <v>100</v>
      </c>
      <c r="D15" s="9">
        <f t="shared" ca="1" si="0"/>
        <v>0</v>
      </c>
      <c r="E15" s="9">
        <f t="shared" ca="1" si="0"/>
        <v>0</v>
      </c>
      <c r="F15" s="9">
        <f t="shared" ca="1" si="0"/>
        <v>0</v>
      </c>
      <c r="G15" s="9">
        <f t="shared" ca="1" si="0"/>
        <v>0</v>
      </c>
      <c r="H15" s="9">
        <f t="shared" ca="1" si="0"/>
        <v>0</v>
      </c>
      <c r="I15" s="9">
        <f t="shared" ca="1" si="0"/>
        <v>0</v>
      </c>
      <c r="J15" s="9">
        <f t="shared" ca="1" si="0"/>
        <v>0</v>
      </c>
      <c r="K15" s="9">
        <f t="shared" ca="1" si="0"/>
        <v>0</v>
      </c>
      <c r="L15"/>
    </row>
    <row r="16" spans="2:12" s="1" customFormat="1" ht="30" customHeight="1" x14ac:dyDescent="0.25">
      <c r="B16" s="3">
        <f ca="1">IFERROR(INDEX(Rekisteri[],ROW(A14),1),"")</f>
        <v>43260</v>
      </c>
      <c r="C16" s="9">
        <f t="shared" ca="1" si="0"/>
        <v>0</v>
      </c>
      <c r="D16" s="9">
        <f t="shared" ca="1" si="0"/>
        <v>0</v>
      </c>
      <c r="E16" s="9">
        <f t="shared" ca="1" si="0"/>
        <v>0</v>
      </c>
      <c r="F16" s="9">
        <f t="shared" ca="1" si="0"/>
        <v>1200</v>
      </c>
      <c r="G16" s="9">
        <f t="shared" ca="1" si="0"/>
        <v>0</v>
      </c>
      <c r="H16" s="9">
        <f t="shared" ca="1" si="0"/>
        <v>0</v>
      </c>
      <c r="I16" s="9">
        <f t="shared" ca="1" si="0"/>
        <v>0</v>
      </c>
      <c r="J16" s="9">
        <f t="shared" ca="1" si="0"/>
        <v>0</v>
      </c>
      <c r="K16" s="9">
        <f t="shared" ca="1" si="0"/>
        <v>0</v>
      </c>
      <c r="L16"/>
    </row>
    <row r="17" spans="2:12" s="1" customFormat="1" ht="30" customHeight="1" x14ac:dyDescent="0.25">
      <c r="B17" s="3">
        <f ca="1">IFERROR(INDEX(Rekisteri[],ROW(A15),1),"")</f>
        <v>43265</v>
      </c>
      <c r="C17" s="9">
        <f t="shared" ca="1" si="0"/>
        <v>0</v>
      </c>
      <c r="D17" s="9">
        <f t="shared" ca="1" si="0"/>
        <v>128</v>
      </c>
      <c r="E17" s="9">
        <f t="shared" ca="1" si="0"/>
        <v>0</v>
      </c>
      <c r="F17" s="9">
        <f t="shared" ca="1" si="0"/>
        <v>0</v>
      </c>
      <c r="G17" s="9">
        <f t="shared" ca="1" si="0"/>
        <v>0</v>
      </c>
      <c r="H17" s="9">
        <f t="shared" ca="1" si="0"/>
        <v>0</v>
      </c>
      <c r="I17" s="9">
        <f t="shared" ca="1" si="0"/>
        <v>0</v>
      </c>
      <c r="J17" s="9">
        <f t="shared" ca="1" si="0"/>
        <v>0</v>
      </c>
      <c r="K17" s="9">
        <f t="shared" ca="1" si="0"/>
        <v>0</v>
      </c>
      <c r="L17"/>
    </row>
    <row r="18" spans="2:12" ht="30" customHeight="1" x14ac:dyDescent="0.25">
      <c r="B18" s="13"/>
      <c r="C18" s="13">
        <f ca="1">SUBTOTAL(109,Maksusuoritusten_yhteenveto[Autovakuutus])</f>
        <v>300</v>
      </c>
      <c r="D18" s="13">
        <f ca="1">SUBTOTAL(109,Maksusuoritusten_yhteenveto[Toimistotarvikkeet])</f>
        <v>572</v>
      </c>
      <c r="E18" s="13">
        <f ca="1">SUBTOTAL(109,Maksusuoritusten_yhteenveto[Sähkö])</f>
        <v>159</v>
      </c>
      <c r="F18" s="13">
        <f ca="1">SUBTOTAL(109,Maksusuoritusten_yhteenveto[Asuntolaina])</f>
        <v>4899</v>
      </c>
      <c r="G18" s="13">
        <f ca="1">SUBTOTAL(109,Maksusuoritusten_yhteenveto[Puhelin])</f>
        <v>191</v>
      </c>
      <c r="H18" s="13">
        <f ca="1">SUBTOTAL(109,Maksusuoritusten_yhteenveto[Tyhjä 1])</f>
        <v>0</v>
      </c>
      <c r="I18" s="13">
        <f ca="1">SUBTOTAL(109,Maksusuoritusten_yhteenveto[Tyhjä 2])</f>
        <v>0</v>
      </c>
      <c r="J18" s="13">
        <f ca="1">SUBTOTAL(109,Maksusuoritusten_yhteenveto[Tyhjä 3])</f>
        <v>0</v>
      </c>
      <c r="K18" s="13">
        <f ca="1">SUBTOTAL(109,Maksusuoritusten_yhteenveto[Tyhjä 4])</f>
        <v>0</v>
      </c>
    </row>
  </sheetData>
  <dataConsolidate/>
  <mergeCells count="2">
    <mergeCell ref="E1:K1"/>
    <mergeCell ref="B1:D1"/>
  </mergeCells>
  <dataValidations count="5">
    <dataValidation allowBlank="1" showInputMessage="1" showErrorMessage="1" prompt="Luo maksusuorituspäivyri tähän työkirjaan. Voit muokata yhteenvetotaulukon luokkia tässä laskentataulukossa. Ohjeet ovat solussa E1" sqref="A1"/>
    <dataValidation allowBlank="1" showInputMessage="1" showErrorMessage="1" prompt="Mukauttamalla luokkia tällä rivillä voit päivittää luokat Maksusuorituspäivyri-laskentataulukossa. Sarakkeiden summat päivitetään automaattisesti" sqref="C2"/>
    <dataValidation allowBlank="1" showInputMessage="1" showErrorMessage="1" prompt="Tämän luokan määrä päivitetään automaattisesti tähän sarakkeeseen tämän otsikon alle" sqref="D2:K2"/>
    <dataValidation allowBlank="1" showInputMessage="1" showErrorMessage="1" prompt="Tämän laskentataulukon otsikko on tässä solussa. Maksusuorituksen määrä jokaista luokkaa varten päivitetään automaattisesti" sqref="B1:D1"/>
    <dataValidation allowBlank="1" showInputMessage="1" showErrorMessage="1" prompt="Päivämäärät päivitetään automaattisesti Maksusuorituspäivyri-laskentataulukosta. Voit mukauttaa luokkia soluissa oikealla. Voit hakea tiettyjä merkintöjä otsikkosuodattimien avulla" sqref="B2"/>
  </dataValidations>
  <printOptions horizontalCentered="1"/>
  <pageMargins left="0.5" right="0.5" top="0.75" bottom="0.75" header="0.3" footer="0.3"/>
  <pageSetup paperSize="9" fitToHeight="0" orientation="landscape" r:id="rId1"/>
  <headerFooter differentFirst="1">
    <oddFooter>Page &amp;P of &amp;N</oddFooter>
  </headerFooter>
  <ignoredErrors>
    <ignoredError sqref="B3:B17" emptyCellReference="1"/>
  </ignoredErrors>
  <tableParts count="1">
    <tablePart r:id="rId2"/>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pageSetUpPr autoPageBreaks="0" fitToPage="1"/>
  </sheetPr>
  <dimension ref="B1:F18"/>
  <sheetViews>
    <sheetView showGridLines="0" zoomScaleNormal="100" workbookViewId="0"/>
  </sheetViews>
  <sheetFormatPr defaultColWidth="18.25" defaultRowHeight="30" customHeight="1" x14ac:dyDescent="0.25"/>
  <cols>
    <col min="1" max="1" width="2.625" customWidth="1"/>
    <col min="2" max="2" width="14.375" customWidth="1"/>
    <col min="3" max="3" width="11.75" customWidth="1"/>
    <col min="4" max="4" width="26.5" customWidth="1"/>
    <col min="7" max="7" width="2.625" customWidth="1"/>
  </cols>
  <sheetData>
    <row r="1" spans="2:6" ht="52.5" customHeight="1" x14ac:dyDescent="0.25">
      <c r="B1" s="17" t="s">
        <v>12</v>
      </c>
      <c r="C1" s="17"/>
      <c r="D1" s="17"/>
    </row>
    <row r="2" spans="2:6" s="2" customFormat="1" ht="30" customHeight="1" x14ac:dyDescent="0.25">
      <c r="B2" t="s">
        <v>1</v>
      </c>
      <c r="C2" t="s">
        <v>14</v>
      </c>
      <c r="D2" t="s">
        <v>16</v>
      </c>
      <c r="E2" t="s">
        <v>22</v>
      </c>
      <c r="F2" t="s">
        <v>23</v>
      </c>
    </row>
    <row r="3" spans="2:6" s="1" customFormat="1" ht="30" customHeight="1" x14ac:dyDescent="0.25">
      <c r="B3" s="3">
        <f ca="1">TODAY()-70</f>
        <v>43195</v>
      </c>
      <c r="C3" s="7" t="s">
        <v>15</v>
      </c>
      <c r="D3" t="s">
        <v>17</v>
      </c>
      <c r="E3" s="4" t="s">
        <v>6</v>
      </c>
      <c r="F3" s="9">
        <v>1200</v>
      </c>
    </row>
    <row r="4" spans="2:6" s="1" customFormat="1" ht="30" customHeight="1" x14ac:dyDescent="0.25">
      <c r="B4" s="3">
        <f ca="1">TODAY()-65</f>
        <v>43200</v>
      </c>
      <c r="C4" s="7">
        <v>101</v>
      </c>
      <c r="D4" t="s">
        <v>18</v>
      </c>
      <c r="E4" s="4" t="s">
        <v>5</v>
      </c>
      <c r="F4" s="9">
        <v>85</v>
      </c>
    </row>
    <row r="5" spans="2:6" s="1" customFormat="1" ht="30" customHeight="1" x14ac:dyDescent="0.25">
      <c r="B5" s="3">
        <f ca="1">TODAY()-60</f>
        <v>43205</v>
      </c>
      <c r="C5" s="7">
        <v>102</v>
      </c>
      <c r="D5" t="s">
        <v>19</v>
      </c>
      <c r="E5" s="4" t="s">
        <v>2</v>
      </c>
      <c r="F5" s="9">
        <v>100</v>
      </c>
    </row>
    <row r="6" spans="2:6" s="1" customFormat="1" ht="30" customHeight="1" x14ac:dyDescent="0.25">
      <c r="B6" s="3">
        <f ca="1">TODAY()-55</f>
        <v>43210</v>
      </c>
      <c r="C6" s="7">
        <v>103</v>
      </c>
      <c r="D6" t="s">
        <v>17</v>
      </c>
      <c r="E6" s="4" t="s">
        <v>6</v>
      </c>
      <c r="F6" s="9">
        <v>1200</v>
      </c>
    </row>
    <row r="7" spans="2:6" s="1" customFormat="1" ht="30" customHeight="1" x14ac:dyDescent="0.25">
      <c r="B7" s="3">
        <f ca="1">TODAY()-50</f>
        <v>43215</v>
      </c>
      <c r="C7" s="7">
        <v>104</v>
      </c>
      <c r="D7" t="s">
        <v>18</v>
      </c>
      <c r="E7" s="4" t="s">
        <v>6</v>
      </c>
      <c r="F7" s="9">
        <v>99</v>
      </c>
    </row>
    <row r="8" spans="2:6" s="1" customFormat="1" ht="30" customHeight="1" x14ac:dyDescent="0.25">
      <c r="B8" s="3">
        <f ca="1">TODAY()-45</f>
        <v>43220</v>
      </c>
      <c r="C8" s="7">
        <v>105</v>
      </c>
      <c r="D8" t="s">
        <v>20</v>
      </c>
      <c r="E8" s="4" t="s">
        <v>7</v>
      </c>
      <c r="F8" s="9">
        <v>68</v>
      </c>
    </row>
    <row r="9" spans="2:6" s="1" customFormat="1" ht="30" customHeight="1" x14ac:dyDescent="0.25">
      <c r="B9" s="3">
        <f ca="1">TODAY()-40</f>
        <v>43225</v>
      </c>
      <c r="C9" s="7">
        <v>106</v>
      </c>
      <c r="D9" t="s">
        <v>19</v>
      </c>
      <c r="E9" s="4" t="s">
        <v>2</v>
      </c>
      <c r="F9" s="9">
        <v>100</v>
      </c>
    </row>
    <row r="10" spans="2:6" s="1" customFormat="1" ht="30" customHeight="1" x14ac:dyDescent="0.25">
      <c r="B10" s="3">
        <f ca="1">TODAY()-35</f>
        <v>43230</v>
      </c>
      <c r="C10" s="7">
        <v>107</v>
      </c>
      <c r="D10" t="s">
        <v>21</v>
      </c>
      <c r="E10" s="4" t="s">
        <v>3</v>
      </c>
      <c r="F10" s="9">
        <v>345</v>
      </c>
    </row>
    <row r="11" spans="2:6" s="1" customFormat="1" ht="30" customHeight="1" x14ac:dyDescent="0.25">
      <c r="B11" s="3">
        <f ca="1">TODAY()-30</f>
        <v>43235</v>
      </c>
      <c r="C11" s="7">
        <v>110</v>
      </c>
      <c r="D11" t="s">
        <v>17</v>
      </c>
      <c r="E11" s="4" t="s">
        <v>6</v>
      </c>
      <c r="F11" s="9">
        <v>1200</v>
      </c>
    </row>
    <row r="12" spans="2:6" s="1" customFormat="1" ht="30" customHeight="1" x14ac:dyDescent="0.25">
      <c r="B12" s="3">
        <f ca="1">TODAY()-25</f>
        <v>43240</v>
      </c>
      <c r="C12" s="8">
        <v>111</v>
      </c>
      <c r="D12" t="s">
        <v>18</v>
      </c>
      <c r="E12" s="5" t="s">
        <v>5</v>
      </c>
      <c r="F12" s="9">
        <v>74</v>
      </c>
    </row>
    <row r="13" spans="2:6" s="1" customFormat="1" ht="30" customHeight="1" x14ac:dyDescent="0.25">
      <c r="B13" s="3">
        <f ca="1">TODAY()-20</f>
        <v>43245</v>
      </c>
      <c r="C13" s="7">
        <v>108</v>
      </c>
      <c r="D13" t="s">
        <v>20</v>
      </c>
      <c r="E13" s="4" t="s">
        <v>7</v>
      </c>
      <c r="F13" s="9">
        <v>123</v>
      </c>
    </row>
    <row r="14" spans="2:6" s="1" customFormat="1" ht="30" customHeight="1" x14ac:dyDescent="0.25">
      <c r="B14" s="3">
        <f ca="1">TODAY()-15</f>
        <v>43250</v>
      </c>
      <c r="C14" s="8">
        <v>109</v>
      </c>
      <c r="D14" t="s">
        <v>21</v>
      </c>
      <c r="E14" s="5" t="s">
        <v>3</v>
      </c>
      <c r="F14" s="9">
        <v>99</v>
      </c>
    </row>
    <row r="15" spans="2:6" s="1" customFormat="1" ht="30" customHeight="1" x14ac:dyDescent="0.25">
      <c r="B15" s="6">
        <f ca="1">TODAY()-10</f>
        <v>43255</v>
      </c>
      <c r="C15" s="8">
        <v>112</v>
      </c>
      <c r="D15" t="s">
        <v>19</v>
      </c>
      <c r="E15" s="5" t="s">
        <v>2</v>
      </c>
      <c r="F15" s="9">
        <v>100</v>
      </c>
    </row>
    <row r="16" spans="2:6" s="1" customFormat="1" ht="30" customHeight="1" x14ac:dyDescent="0.25">
      <c r="B16" s="6">
        <f ca="1">TODAY()-5</f>
        <v>43260</v>
      </c>
      <c r="C16" s="8">
        <v>113</v>
      </c>
      <c r="D16" t="s">
        <v>17</v>
      </c>
      <c r="E16" s="5" t="s">
        <v>6</v>
      </c>
      <c r="F16" s="9">
        <v>1200</v>
      </c>
    </row>
    <row r="17" spans="2:6" s="1" customFormat="1" ht="30" customHeight="1" x14ac:dyDescent="0.25">
      <c r="B17" s="6">
        <f ca="1">TODAY()</f>
        <v>43265</v>
      </c>
      <c r="C17" s="8">
        <v>114</v>
      </c>
      <c r="D17" t="s">
        <v>21</v>
      </c>
      <c r="E17" s="5" t="s">
        <v>3</v>
      </c>
      <c r="F17" s="9">
        <v>128</v>
      </c>
    </row>
    <row r="18" spans="2:6" ht="30" customHeight="1" x14ac:dyDescent="0.25">
      <c r="B18" s="11" t="s">
        <v>13</v>
      </c>
      <c r="C18" s="10"/>
      <c r="D18" s="10"/>
      <c r="E18" s="10"/>
      <c r="F18" s="14">
        <f>SUBTOTAL(109,Rekisteri[Summa])</f>
        <v>6121</v>
      </c>
    </row>
  </sheetData>
  <dataConsolidate/>
  <mergeCells count="1">
    <mergeCell ref="B1:D1"/>
  </mergeCells>
  <dataValidations count="8">
    <dataValidation allowBlank="1" showInputMessage="1" showErrorMessage="1" prompt="Luo maksusuorituspäivyri tähän laskentataulukkoon. Kirjoita maksusuorituksen tiedot rekisteritaulukkoon" sqref="A1"/>
    <dataValidation allowBlank="1" showInputMessage="1" showErrorMessage="1" prompt="Kirjoita päivämäärä tähän sarakkeeseen tämän otsikon alle. Voit hakea tiettyjä merkintöjä otsikkosuodattimien avulla" sqref="B2"/>
    <dataValidation allowBlank="1" showInputMessage="1" showErrorMessage="1" prompt="Kirjoita numero tähän sarakkeeseen tämän otsikon alle" sqref="C2"/>
    <dataValidation allowBlank="1" showInputMessage="1" showErrorMessage="1" prompt="Kirjoita kuvaus tähän sarakkeeseen tämän otsikon alle" sqref="D2"/>
    <dataValidation allowBlank="1" showInputMessage="1" showErrorMessage="1" prompt="Valitse luokka tässä sarakkeessa tämän otsikon alla. Avaa vaihtoehdot painamalla Alt + alanuoli, valitse alanuolella haluamasi vaihtoehto ja tee valinta painamalla Enter-näppäintä" sqref="E2"/>
    <dataValidation allowBlank="1" showInputMessage="1" showErrorMessage="1" prompt="Kirjoita määrä tähän sarakkeeseen tämän otsikon alle" sqref="F2"/>
    <dataValidation allowBlank="1" showInputMessage="1" showErrorMessage="1" prompt="Tämän laskentataulukon otsikko on tässä solussa" sqref="B1:D1"/>
    <dataValidation type="list" errorStyle="warning" allowBlank="1" showInputMessage="1" showErrorMessage="1" error="Valitse luokka luettelosta. Valitse Peruuta, avaa vaihtoehdot näppäinyhdistelmällä Alt + alanuoli ja valitse vaihtoehto painamalla alanuoli- ja Enter-näppäimiä" sqref="E3:E17">
      <formula1>Luokat</formula1>
    </dataValidation>
  </dataValidations>
  <printOptions horizontalCentered="1"/>
  <pageMargins left="0.5" right="0.5" top="0.75" bottom="0.75" header="0.3" footer="0.3"/>
  <pageSetup paperSize="9" fitToHeight="0" orientation="portrait" r:id="rId1"/>
  <headerFooter differentFirst="1">
    <oddFooter>Page &amp;P of &amp;N</oddFooter>
  </headerFooter>
  <ignoredErrors>
    <ignoredError sqref="C3" numberStoredAsText="1"/>
  </ignoredErrors>
  <tableParts count="1">
    <tablePart r:id="rId2"/>
  </tableParts>
</worksheet>
</file>

<file path=docProps/app.xml><?xml version="1.0" encoding="utf-8"?>
<ap:Properties xmlns:vt="http://schemas.openxmlformats.org/officeDocument/2006/docPropsVTypes" xmlns:ap="http://schemas.openxmlformats.org/officeDocument/2006/extended-properties">
  <ap:Application>Microsoft Excel</ap:Application>
  <ap:Template>TM03934534</ap:Template>
  <ap:DocSecurity>0</ap:DocSecurity>
  <ap:ScaleCrop>false</ap:ScaleCrop>
  <ap:HeadingPairs>
    <vt:vector baseType="variant" size="4">
      <vt:variant>
        <vt:lpstr>Worksheets</vt:lpstr>
      </vt:variant>
      <vt:variant>
        <vt:i4>2</vt:i4>
      </vt:variant>
      <vt:variant>
        <vt:lpstr>Named Ranges</vt:lpstr>
      </vt:variant>
      <vt:variant>
        <vt:i4>5</vt:i4>
      </vt:variant>
    </vt:vector>
  </ap:HeadingPairs>
  <ap:TitlesOfParts>
    <vt:vector baseType="lpstr" size="7">
      <vt:lpstr>Maksusuoritusten yhteenveto</vt:lpstr>
      <vt:lpstr>Maksusuorituspäivyri</vt:lpstr>
      <vt:lpstr>'Maksusuoritusten yhteenveto'!Luokan_nimi</vt:lpstr>
      <vt:lpstr>Otsikko1</vt:lpstr>
      <vt:lpstr>Otsikko2</vt:lpstr>
      <vt:lpstr>Maksusuorituspäivyri!Print_Titles</vt:lpstr>
      <vt:lpstr>'Maksusuoritusten yhteenveto'!Print_Titles</vt:lpstr>
    </vt:vector>
  </ap:TitlesOfParts>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2018-06-14T05:26:24Z</dcterms:created>
  <dcterms:modified xsi:type="dcterms:W3CDTF">2018-06-14T05:26:24Z</dcterms:modified>
</cp:coreProperties>
</file>