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LQAs\20180307_Templates_March_LQA\02_for_implementation\fi-FI\target\"/>
    </mc:Choice>
  </mc:AlternateContent>
  <xr:revisionPtr revIDLastSave="0" documentId="12_ncr:500000_{F7D6BD8F-67BF-4002-8768-81AC6651EB99}" xr6:coauthVersionLast="32" xr6:coauthVersionMax="32" xr10:uidLastSave="{00000000-0000-0000-0000-000000000000}"/>
  <bookViews>
    <workbookView xWindow="0" yWindow="0" windowWidth="21600" windowHeight="10575" xr2:uid="{00000000-000D-0000-FFFF-FFFF00000000}"/>
  </bookViews>
  <sheets>
    <sheet name="Kuluraportti" sheetId="1" r:id="rId1"/>
  </sheets>
  <definedNames>
    <definedName name="Kilometrikorvaus">Kuluraportti!$L$3</definedName>
    <definedName name="MaksettavatKorvauksetYhteensä">Kulut[[#Totals],[Yhteensä]]</definedName>
    <definedName name="Sarakeotsikko1">Kulut[[#Headers],[Päivämäärä]]</definedName>
    <definedName name="_xlnm.Print_Titles" localSheetId="0">Kuluraportti!$9:$9</definedName>
  </definedNames>
  <calcPr calcId="162913"/>
</workbook>
</file>

<file path=xl/calcChain.xml><?xml version="1.0" encoding="utf-8"?>
<calcChain xmlns="http://schemas.openxmlformats.org/spreadsheetml/2006/main">
  <c r="J10" i="1" l="1"/>
  <c r="J11" i="1"/>
  <c r="J12" i="1"/>
  <c r="J13" i="1"/>
  <c r="N13" i="1" l="1"/>
  <c r="N12" i="1"/>
  <c r="N10" i="1"/>
  <c r="N11" i="1"/>
  <c r="K14" i="1"/>
  <c r="I14" i="1"/>
  <c r="H14" i="1"/>
  <c r="G14" i="1"/>
  <c r="F14" i="1"/>
  <c r="E14" i="1"/>
  <c r="D14" i="1"/>
  <c r="G5" i="1" l="1"/>
  <c r="B13" i="1"/>
  <c r="B12" i="1"/>
  <c r="B11" i="1"/>
  <c r="B10" i="1"/>
  <c r="C7" i="1" l="1"/>
  <c r="J14" i="1"/>
  <c r="N14" i="1" l="1"/>
  <c r="L5" i="1" s="1"/>
</calcChain>
</file>

<file path=xl/sharedStrings.xml><?xml version="1.0" encoding="utf-8"?>
<sst xmlns="http://schemas.openxmlformats.org/spreadsheetml/2006/main" count="33" uniqueCount="29">
  <si>
    <t>Matkakuluraportti</t>
  </si>
  <si>
    <t>Nimi</t>
  </si>
  <si>
    <t>Osasto</t>
  </si>
  <si>
    <t>Ajanjakso</t>
  </si>
  <si>
    <t>Päivämäärä</t>
  </si>
  <si>
    <t>Yhteensä</t>
  </si>
  <si>
    <t>Katri Korhola</t>
  </si>
  <si>
    <t>Myynti</t>
  </si>
  <si>
    <t>Kulun kuvaus</t>
  </si>
  <si>
    <t>Matka asiakkaan toimistolle</t>
  </si>
  <si>
    <t>Lounas asiakkaan kanssa</t>
  </si>
  <si>
    <t>Iltapäiväseminaari</t>
  </si>
  <si>
    <t>Matka lentokentälle</t>
  </si>
  <si>
    <t>Hyväksyjä</t>
  </si>
  <si>
    <t>Lähetyspäivämäärä</t>
  </si>
  <si>
    <t>Lentomatka</t>
  </si>
  <si>
    <t>Majoitus</t>
  </si>
  <si>
    <t>Viljo Putkonen</t>
  </si>
  <si>
    <t>Ateriat ja tipit</t>
  </si>
  <si>
    <t>Konferenssit ja seminaarit</t>
  </si>
  <si>
    <t>Kilometrikorvaus</t>
  </si>
  <si>
    <t>Kilometrit</t>
  </si>
  <si>
    <t>Sekalaiset</t>
  </si>
  <si>
    <t>Valuutan vaihtokurssi</t>
  </si>
  <si>
    <t>Kulun valuutta</t>
  </si>
  <si>
    <t>CAD</t>
  </si>
  <si>
    <t>EUR</t>
  </si>
  <si>
    <t>Kuljetukset maata pitkin 
(polttoaine, vuokra-auto, taksi)</t>
  </si>
  <si>
    <t>Maksettava matkakorvaus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</si>
</sst>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#,##0.00\ &quot;€&quot;;\-#,##0.00\ &quot;€&quot;"/>
    <numFmt numFmtId="164" formatCode="_(&quot;$&quot;* #,##0.00_);_(&quot;$&quot;* \(#,##0.00\);_(&quot;$&quot;* &quot;-&quot;??_);_(@_)"/>
    <numFmt numFmtId="165" formatCode="&quot;$&quot;#,##0.00"/>
  </numFmts>
  <fonts count="12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77111117893"/>
      </left>
      <right/>
      <top/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164" fontId="1" fillId="0" borderId="0" applyFont="0" applyFill="0" applyBorder="0" applyAlignment="0" applyProtection="0"/>
    <xf numFmtId="165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8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  <xf numFmtId="7" fontId="7" fillId="0" borderId="0" applyFont="0" applyFill="0" applyBorder="0" applyAlignment="0" applyProtection="0"/>
  </cellStyleXfs>
  <cellXfs count="31">
    <xf numFmtId="0" fontId="0" fillId="0" borderId="0" xfId="0">
      <alignment horizontal="left" vertical="center" wrapText="1" indent="1"/>
    </xf>
    <xf numFmtId="0" fontId="0" fillId="2" borderId="0" xfId="0" applyFill="1" applyProtection="1">
      <alignment horizontal="left" vertical="center" wrapText="1" indent="1"/>
      <protection locked="0"/>
    </xf>
    <xf numFmtId="0" fontId="10" fillId="6" borderId="0" xfId="8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right" vertical="center" inden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/>
    </xf>
    <xf numFmtId="0" fontId="10" fillId="6" borderId="0" xfId="8">
      <alignment horizontal="center" vertical="top" wrapText="1"/>
    </xf>
    <xf numFmtId="14" fontId="0" fillId="0" borderId="8" xfId="16" applyNumberFormat="1" applyFont="1" applyFill="1" applyAlignment="1">
      <alignment horizontal="left" vertical="center" indent="1"/>
    </xf>
    <xf numFmtId="0" fontId="0" fillId="0" borderId="0" xfId="17" applyFont="1" applyFill="1" applyBorder="1">
      <alignment horizontal="right" vertical="center" indent="1"/>
      <protection locked="0"/>
    </xf>
    <xf numFmtId="0" fontId="6" fillId="0" borderId="0" xfId="0" applyFont="1" applyFill="1" applyBorder="1" applyAlignment="1" applyProtection="1">
      <alignment horizontal="right" vertical="center" indent="1"/>
      <protection locked="0"/>
    </xf>
    <xf numFmtId="4" fontId="7" fillId="0" borderId="0" xfId="6">
      <alignment horizontal="right" vertical="center" wrapText="1" indent="1"/>
    </xf>
    <xf numFmtId="4" fontId="0" fillId="0" borderId="0" xfId="0" applyNumberFormat="1" applyFont="1" applyFill="1" applyBorder="1" applyAlignment="1" applyProtection="1">
      <alignment horizontal="right" vertical="center" wrapText="1" indent="1"/>
    </xf>
    <xf numFmtId="0" fontId="3" fillId="2" borderId="0" xfId="13" applyProtection="1">
      <alignment horizontal="right" vertical="center"/>
      <protection locked="0"/>
    </xf>
    <xf numFmtId="0" fontId="0" fillId="0" borderId="0" xfId="0" applyBorder="1">
      <alignment horizontal="left" vertical="center" wrapText="1" indent="1"/>
    </xf>
    <xf numFmtId="0" fontId="9" fillId="0" borderId="0" xfId="1">
      <alignment horizontal="right" vertical="center"/>
    </xf>
    <xf numFmtId="0" fontId="0" fillId="0" borderId="4" xfId="0" applyBorder="1">
      <alignment horizontal="left" vertical="center" wrapText="1" indent="1"/>
    </xf>
    <xf numFmtId="0" fontId="0" fillId="0" borderId="5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0" fillId="0" borderId="7" xfId="0" applyBorder="1">
      <alignment horizontal="left" vertical="center" wrapText="1" indent="1"/>
    </xf>
    <xf numFmtId="0" fontId="0" fillId="0" borderId="8" xfId="16" applyFont="1" applyFill="1">
      <alignment horizontal="left" vertical="center" wrapText="1" indent="1"/>
    </xf>
    <xf numFmtId="0" fontId="7" fillId="0" borderId="0" xfId="0" applyFont="1" applyFill="1" applyBorder="1" applyAlignment="1" applyProtection="1">
      <alignment horizontal="right" vertical="center" indent="1"/>
    </xf>
    <xf numFmtId="14" fontId="0" fillId="0" borderId="0" xfId="15" applyFont="1" applyBorder="1" applyAlignment="1">
      <alignment horizontal="left" vertical="center" wrapText="1" indent="1"/>
      <protection locked="0"/>
    </xf>
    <xf numFmtId="7" fontId="7" fillId="0" borderId="8" xfId="16" applyNumberFormat="1" applyFont="1" applyFill="1" applyAlignment="1">
      <alignment horizontal="right" vertical="center" indent="1"/>
    </xf>
    <xf numFmtId="7" fontId="0" fillId="0" borderId="0" xfId="0" applyNumberFormat="1" applyFont="1" applyFill="1" applyBorder="1" applyAlignment="1" applyProtection="1">
      <alignment horizontal="right" vertical="center" indent="1"/>
    </xf>
    <xf numFmtId="7" fontId="0" fillId="0" borderId="0" xfId="12" applyFont="1">
      <alignment horizontal="right" vertical="center" indent="1"/>
    </xf>
    <xf numFmtId="0" fontId="9" fillId="0" borderId="9" xfId="1" applyBorder="1">
      <alignment horizontal="right" vertical="center"/>
    </xf>
    <xf numFmtId="0" fontId="9" fillId="0" borderId="0" xfId="1">
      <alignment horizontal="right" vertical="center"/>
    </xf>
    <xf numFmtId="0" fontId="9" fillId="0" borderId="10" xfId="1" applyBorder="1">
      <alignment horizontal="right" vertical="center"/>
    </xf>
    <xf numFmtId="0" fontId="3" fillId="2" borderId="0" xfId="13" applyProtection="1">
      <alignment horizontal="right" vertical="center"/>
      <protection locked="0"/>
    </xf>
    <xf numFmtId="0" fontId="0" fillId="0" borderId="8" xfId="16" applyFont="1" applyFill="1">
      <alignment horizontal="left" vertical="center" wrapText="1" indent="1"/>
    </xf>
    <xf numFmtId="14" fontId="7" fillId="0" borderId="8" xfId="16" applyNumberFormat="1" applyAlignment="1">
      <alignment horizontal="left" vertical="center" indent="1"/>
    </xf>
  </cellXfs>
  <cellStyles count="19">
    <cellStyle name="40 % - Aksentti6" xfId="5" builtinId="51" customBuiltin="1"/>
    <cellStyle name="Aksentti6" xfId="4" builtinId="49" customBuiltin="1"/>
    <cellStyle name="Arvoruutu" xfId="16" xr:uid="{00000000-0005-0000-0000-000002000000}"/>
    <cellStyle name="Laskenta" xfId="11" builtinId="22" customBuiltin="1"/>
    <cellStyle name="Normaali" xfId="0" builtinId="0" customBuiltin="1"/>
    <cellStyle name="Otsikko" xfId="13" builtinId="15" customBuiltin="1"/>
    <cellStyle name="Otsikko 1" xfId="1" builtinId="16" customBuiltin="1"/>
    <cellStyle name="Otsikko 2" xfId="8" builtinId="17" customBuiltin="1"/>
    <cellStyle name="Otsikko 3" xfId="9" builtinId="18" hidden="1" customBuiltin="1"/>
    <cellStyle name="Otsikko 4" xfId="14" builtinId="19" hidden="1" customBuiltin="1"/>
    <cellStyle name="Pilkku" xfId="18" builtinId="3" customBuiltin="1"/>
    <cellStyle name="Päivämäärä" xfId="15" xr:uid="{00000000-0005-0000-0000-00000B000000}"/>
    <cellStyle name="Selittävä teksti" xfId="2" builtinId="53" customBuiltin="1"/>
    <cellStyle name="Summa" xfId="3" builtinId="25" customBuiltin="1"/>
    <cellStyle name="Syöttö" xfId="6" builtinId="20" customBuiltin="1"/>
    <cellStyle name="Tulostus" xfId="7" builtinId="21" customBuiltin="1"/>
    <cellStyle name="Vaihdettu valuutta" xfId="17" xr:uid="{00000000-0005-0000-0000-000010000000}"/>
    <cellStyle name="Valuutta" xfId="12" builtinId="4" customBuiltin="1"/>
    <cellStyle name="Valuutta [0]" xfId="10" builtinId="7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Matkakuluraportti" defaultPivotStyle="PivotStyleLight16">
    <tableStyle name="Matkakuluraportti" pivot="0" count="3" xr9:uid="{00000000-0011-0000-FFFF-FFFF00000000}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738331</xdr:colOff>
      <xdr:row>0</xdr:row>
      <xdr:rowOff>0</xdr:rowOff>
    </xdr:from>
    <xdr:to>
      <xdr:col>3</xdr:col>
      <xdr:colOff>379845</xdr:colOff>
      <xdr:row>1</xdr:row>
      <xdr:rowOff>42430</xdr:rowOff>
    </xdr:to>
    <xdr:grpSp>
      <xdr:nvGrpSpPr>
        <xdr:cNvPr id="1027" name="Ryhmä 3" descr="Lentokone, linja-auto ja aut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938356" y="0"/>
          <a:ext cx="2851439" cy="994930"/>
          <a:chOff x="110" y="24"/>
          <a:chExt cx="173" cy="62"/>
        </a:xfrm>
      </xdr:grpSpPr>
      <xdr:sp macro="" textlink="">
        <xdr:nvSpPr>
          <xdr:cNvPr id="1026" name="Automaattinen muoto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Suorakulmio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Puolivapaa piirto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Puolivapaa piirto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Puolivapaa piirto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Puolivapaa piirto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Puolivapaa piirto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Puolivapaa piirto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Puolivapaa piirto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Puolivapaa piirto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Puolivapaa piirto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Puolivapaa piirto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Puolivapaa piirto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Puolivapaa piirto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Puolivapaa piirto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Puolivapaa piirto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Puolivapaa piirto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Puolivapaa piirto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ulut" displayName="Kulut" ref="B9:N14" totalsRowCount="1">
  <autoFilter ref="B9:N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Päivämäärä" totalsRowLabel="Yhteensä" totalsRowDxfId="13" dataCellStyle="Päivämäärä"/>
    <tableColumn id="2" xr3:uid="{00000000-0010-0000-0000-000002000000}" name="Kulun kuvaus" totalsRowDxfId="12"/>
    <tableColumn id="3" xr3:uid="{00000000-0010-0000-0000-000003000000}" name="Lentomatka" totalsRowFunction="sum" totalsRowDxfId="11" dataCellStyle="Syöttö"/>
    <tableColumn id="4" xr3:uid="{00000000-0010-0000-0000-000004000000}" name="Majoitus" totalsRowFunction="sum" totalsRowDxfId="10" dataCellStyle="Syöttö"/>
    <tableColumn id="5" xr3:uid="{00000000-0010-0000-0000-000005000000}" name="Kuljetukset maata pitkin _x000a_(polttoaine, vuokra-auto, taksi)" totalsRowFunction="sum" totalsRowDxfId="9" dataCellStyle="Syöttö"/>
    <tableColumn id="6" xr3:uid="{00000000-0010-0000-0000-000006000000}" name="Ateriat ja tipit" totalsRowFunction="sum" totalsRowDxfId="8" dataCellStyle="Syöttö"/>
    <tableColumn id="7" xr3:uid="{00000000-0010-0000-0000-000007000000}" name="Konferenssit ja seminaarit" totalsRowFunction="sum" totalsRowDxfId="7" dataCellStyle="Syöttö"/>
    <tableColumn id="8" xr3:uid="{00000000-0010-0000-0000-000008000000}" name="Kilometrit" totalsRowFunction="sum" totalsRowDxfId="6" dataCellStyle="Syöttö"/>
    <tableColumn id="9" xr3:uid="{00000000-0010-0000-0000-000009000000}" name="Kilometrikorvaus" totalsRowFunction="sum" dataDxfId="5" totalsRowDxfId="4" dataCellStyle="Syöttö">
      <calculatedColumnFormula>IF(Kuluraportti!I10&lt;&gt;"",Kuluraportti!I10*Kilometrikorvaus,"")</calculatedColumnFormula>
    </tableColumn>
    <tableColumn id="10" xr3:uid="{00000000-0010-0000-0000-00000A000000}" name="Sekalaiset" totalsRowFunction="sum" totalsRowDxfId="3" dataCellStyle="Syöttö"/>
    <tableColumn id="11" xr3:uid="{00000000-0010-0000-0000-00000B000000}" name="Valuutan vaihtokurssi" totalsRowDxfId="2" dataCellStyle="Syöttö"/>
    <tableColumn id="12" xr3:uid="{00000000-0010-0000-0000-00000C000000}" name="Kulun valuutta" totalsRowDxfId="1" dataCellStyle="Vaihdettu valuutta"/>
    <tableColumn id="13" xr3:uid="{00000000-0010-0000-0000-00000D000000}" name="Yhteensä" totalsRowFunction="sum" totalsRowDxfId="0" dataCellStyle="Valuutta">
      <calculatedColumnFormula>IFERROR(IF(OR(Kuluraportti!$L10="",Kuluraportti!$L10=1),SUM(Kuluraportti!$J10:$K10,Kuluraportti!$D10:$H10)*1,SUM(Kuluraportti!$J10:$K10,Kuluraportti!$D10:$H10)/Kuluraportti!$L10),"")</calculatedColumnFormula>
    </tableColumn>
  </tableColumns>
  <tableStyleInfo name="Matkakuluraportti" showFirstColumn="0" showLastColumn="0" showRowStripes="1" showColumnStripes="0"/>
  <extLst>
    <ext xmlns:x14="http://schemas.microsoft.com/office/spreadsheetml/2009/9/main" uri="{504A1905-F514-4f6f-8877-14C23A59335A}">
      <x14:table altTextSummary="Luettelo kulutiedoista: päivämäärä, kuvaus, lentojen maksut, asuminen, kuljetukset maata pitkin, ateriat ja tipit, konferenssit ja seminaarit, ajokilometrit, ajokilometrien korvaukset, sekalaiset tiedot, valuutanvaihtokurssit, kulun valuutan ja kokonaissumman."/>
    </ext>
  </extLst>
</table>
</file>

<file path=xl/theme/theme1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N14"/>
  <sheetViews>
    <sheetView showGridLines="0" tabSelected="1" zoomScaleNormal="100" workbookViewId="0"/>
  </sheetViews>
  <sheetFormatPr defaultColWidth="11.5" defaultRowHeight="30" customHeight="1" x14ac:dyDescent="0.25"/>
  <cols>
    <col min="1" max="1" width="2.625" customWidth="1"/>
    <col min="2" max="2" width="11.5" customWidth="1"/>
    <col min="3" max="3" width="30.625" customWidth="1"/>
    <col min="4" max="4" width="11" customWidth="1"/>
    <col min="5" max="5" width="9.5" customWidth="1"/>
    <col min="6" max="6" width="30.5" customWidth="1"/>
    <col min="7" max="7" width="13.625" customWidth="1"/>
    <col min="8" max="8" width="18.875" customWidth="1"/>
    <col min="9" max="9" width="11.625" customWidth="1"/>
    <col min="10" max="10" width="16.375" customWidth="1"/>
    <col min="11" max="11" width="14.5" customWidth="1"/>
    <col min="12" max="12" width="15" customWidth="1"/>
    <col min="13" max="13" width="11.625" customWidth="1"/>
    <col min="14" max="14" width="16.5" customWidth="1"/>
    <col min="15" max="15" width="2.625" customWidth="1"/>
  </cols>
  <sheetData>
    <row r="1" spans="2:14" ht="75" customHeight="1" x14ac:dyDescent="0.25">
      <c r="B1" s="28" t="s">
        <v>0</v>
      </c>
      <c r="C1" s="28"/>
      <c r="D1" s="28"/>
      <c r="E1" s="28"/>
      <c r="F1" s="28"/>
      <c r="G1" s="12"/>
      <c r="H1" s="12"/>
      <c r="I1" s="12"/>
      <c r="J1" s="1"/>
      <c r="K1" s="1"/>
      <c r="L1" s="1"/>
      <c r="M1" s="1"/>
      <c r="N1" s="1"/>
    </row>
    <row r="2" spans="2:14" ht="15" customHeight="1" x14ac:dyDescent="0.25">
      <c r="B2" s="13"/>
    </row>
    <row r="3" spans="2:14" ht="30" customHeight="1" x14ac:dyDescent="0.25">
      <c r="B3" s="14" t="s">
        <v>1</v>
      </c>
      <c r="C3" s="19" t="s">
        <v>6</v>
      </c>
      <c r="D3" s="25" t="s">
        <v>13</v>
      </c>
      <c r="E3" s="26"/>
      <c r="F3" s="27"/>
      <c r="G3" s="29" t="s">
        <v>17</v>
      </c>
      <c r="H3" s="29"/>
      <c r="I3" s="25" t="s">
        <v>20</v>
      </c>
      <c r="J3" s="26"/>
      <c r="K3" s="27"/>
      <c r="L3" s="22">
        <v>0.32</v>
      </c>
      <c r="M3" s="15"/>
    </row>
    <row r="4" spans="2:14" ht="8.1" customHeight="1" x14ac:dyDescent="0.25">
      <c r="B4" s="13"/>
      <c r="F4" s="13"/>
      <c r="G4" s="16"/>
      <c r="H4" s="17"/>
      <c r="J4" s="13"/>
      <c r="K4" s="13"/>
    </row>
    <row r="5" spans="2:14" ht="30" customHeight="1" x14ac:dyDescent="0.25">
      <c r="B5" s="14" t="s">
        <v>2</v>
      </c>
      <c r="C5" s="19" t="s">
        <v>7</v>
      </c>
      <c r="D5" s="25" t="s">
        <v>14</v>
      </c>
      <c r="E5" s="26"/>
      <c r="F5" s="27"/>
      <c r="G5" s="30">
        <f ca="1">TODAY()</f>
        <v>43230</v>
      </c>
      <c r="H5" s="30"/>
      <c r="I5" s="25" t="s">
        <v>28</v>
      </c>
      <c r="J5" s="26"/>
      <c r="K5" s="27"/>
      <c r="L5" s="22">
        <f>MaksettavatKorvauksetYhteensä</f>
        <v>550.38460118655246</v>
      </c>
      <c r="M5" s="15"/>
    </row>
    <row r="6" spans="2:14" ht="8.1" customHeight="1" x14ac:dyDescent="0.25">
      <c r="B6" s="13"/>
      <c r="C6" s="18"/>
      <c r="D6" s="13"/>
      <c r="E6" s="13"/>
      <c r="F6" s="13"/>
      <c r="L6" s="17"/>
    </row>
    <row r="7" spans="2:14" ht="30" customHeight="1" x14ac:dyDescent="0.25">
      <c r="B7" s="14" t="s">
        <v>3</v>
      </c>
      <c r="C7" s="7" t="str">
        <f ca="1">IF(MIN(B10:B13)=MAX(B10:B13),TEXT(MIN(B10:B13),"p.k.vv"),"Alkaen "&amp;TEXT(MIN(B10:B13),"p.k.vv")&amp;" päättyen "&amp;TEXT(MAX(B10:B13),"p.k.vv"))</f>
        <v>Alkaen 10.4.18 päättyen 15.4.18</v>
      </c>
      <c r="D7" s="13"/>
      <c r="E7" s="13"/>
      <c r="F7" s="13"/>
    </row>
    <row r="8" spans="2:14" ht="15" customHeight="1" x14ac:dyDescent="0.25">
      <c r="B8" s="13"/>
      <c r="C8" s="17"/>
      <c r="F8" s="13"/>
      <c r="G8" s="13"/>
      <c r="H8" s="13"/>
    </row>
    <row r="9" spans="2:14" ht="36" customHeight="1" x14ac:dyDescent="0.25">
      <c r="B9" s="2" t="s">
        <v>4</v>
      </c>
      <c r="C9" s="6" t="s">
        <v>8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19</v>
      </c>
      <c r="I9" s="6" t="s">
        <v>21</v>
      </c>
      <c r="J9" s="6" t="s">
        <v>20</v>
      </c>
      <c r="K9" s="6" t="s">
        <v>22</v>
      </c>
      <c r="L9" s="2" t="s">
        <v>23</v>
      </c>
      <c r="M9" s="2" t="s">
        <v>24</v>
      </c>
      <c r="N9" s="6" t="s">
        <v>5</v>
      </c>
    </row>
    <row r="10" spans="2:14" ht="30" customHeight="1" x14ac:dyDescent="0.25">
      <c r="B10" s="21">
        <f ca="1">TODAY()-30</f>
        <v>43200</v>
      </c>
      <c r="C10" s="3" t="s">
        <v>9</v>
      </c>
      <c r="D10" s="10">
        <v>350</v>
      </c>
      <c r="E10" s="10">
        <v>150</v>
      </c>
      <c r="F10" s="10">
        <v>45</v>
      </c>
      <c r="G10" s="10">
        <v>12</v>
      </c>
      <c r="H10" s="10">
        <v>50</v>
      </c>
      <c r="I10" s="10">
        <v>35</v>
      </c>
      <c r="J10" s="10">
        <f>IF(Kuluraportti!I10&lt;&gt;"",Kuluraportti!I10*Kilometrikorvaus,"")</f>
        <v>11.200000000000001</v>
      </c>
      <c r="K10" s="10"/>
      <c r="L10" s="10">
        <v>1.5169999999999999</v>
      </c>
      <c r="M10" s="8" t="s">
        <v>25</v>
      </c>
      <c r="N10" s="24">
        <f>IFERROR(IF(OR(Kuluraportti!$L10="",Kuluraportti!$L10=1),SUM(Kuluraportti!$J10:$K10,Kuluraportti!$D10:$H10)*1,SUM(Kuluraportti!$J10:$K10,Kuluraportti!$D10:$H10)/Kuluraportti!$L10),"")</f>
        <v>407.51483190507588</v>
      </c>
    </row>
    <row r="11" spans="2:14" ht="30" customHeight="1" x14ac:dyDescent="0.25">
      <c r="B11" s="21">
        <f t="shared" ref="B11:B12" ca="1" si="0">TODAY()-30</f>
        <v>43200</v>
      </c>
      <c r="C11" s="3" t="s">
        <v>10</v>
      </c>
      <c r="D11" s="10"/>
      <c r="E11" s="10"/>
      <c r="F11" s="10"/>
      <c r="G11" s="10">
        <v>24.3</v>
      </c>
      <c r="H11" s="10"/>
      <c r="I11" s="10">
        <v>12</v>
      </c>
      <c r="J11" s="10">
        <f>IF(Kuluraportti!I11&lt;&gt;"",Kuluraportti!I11*Kilometrikorvaus,"")</f>
        <v>3.84</v>
      </c>
      <c r="K11" s="10"/>
      <c r="L11" s="10">
        <v>1.5169999999999999</v>
      </c>
      <c r="M11" s="8" t="s">
        <v>25</v>
      </c>
      <c r="N11" s="24">
        <f>IFERROR(IF(OR(Kuluraportti!$L11="",Kuluraportti!$L11=1),SUM(Kuluraportti!$J11:$K11,Kuluraportti!$D11:$H11)*1,SUM(Kuluraportti!$J11:$K11,Kuluraportti!$D11:$H11)/Kuluraportti!$L11),"")</f>
        <v>18.5497692814766</v>
      </c>
    </row>
    <row r="12" spans="2:14" ht="30" customHeight="1" x14ac:dyDescent="0.25">
      <c r="B12" s="21">
        <f t="shared" ca="1" si="0"/>
        <v>43200</v>
      </c>
      <c r="C12" s="3" t="s">
        <v>11</v>
      </c>
      <c r="D12" s="10"/>
      <c r="E12" s="10"/>
      <c r="F12" s="10"/>
      <c r="G12" s="10"/>
      <c r="H12" s="10">
        <v>100</v>
      </c>
      <c r="I12" s="10">
        <v>6</v>
      </c>
      <c r="J12" s="10">
        <f>IF(Kuluraportti!I12&lt;&gt;"",Kuluraportti!I12*Kilometrikorvaus,"")</f>
        <v>1.92</v>
      </c>
      <c r="K12" s="10"/>
      <c r="L12" s="10">
        <v>1</v>
      </c>
      <c r="M12" s="8" t="s">
        <v>26</v>
      </c>
      <c r="N12" s="24">
        <f>IFERROR(IF(OR(Kuluraportti!$L12="",Kuluraportti!$L12=1),SUM(Kuluraportti!$J12:$K12,Kuluraportti!$D12:$H12)*1,SUM(Kuluraportti!$J12:$K12,Kuluraportti!$D12:$H12)/Kuluraportti!$L12),"")</f>
        <v>101.92</v>
      </c>
    </row>
    <row r="13" spans="2:14" ht="30" customHeight="1" x14ac:dyDescent="0.25">
      <c r="B13" s="21">
        <f ca="1">TODAY()-25</f>
        <v>43205</v>
      </c>
      <c r="C13" s="3" t="s">
        <v>12</v>
      </c>
      <c r="D13" s="10"/>
      <c r="E13" s="10"/>
      <c r="F13" s="10"/>
      <c r="G13" s="10"/>
      <c r="H13" s="10"/>
      <c r="I13" s="10">
        <v>70</v>
      </c>
      <c r="J13" s="10">
        <f>IF(Kuluraportti!I13&lt;&gt;"",Kuluraportti!I13*Kilometrikorvaus,"")</f>
        <v>22.400000000000002</v>
      </c>
      <c r="K13" s="10"/>
      <c r="L13" s="10">
        <v>1</v>
      </c>
      <c r="M13" s="8" t="s">
        <v>26</v>
      </c>
      <c r="N13" s="24">
        <f>IFERROR(IF(OR(Kuluraportti!$L13="",Kuluraportti!$L13=1),SUM(Kuluraportti!$J13:$K13,Kuluraportti!$D13:$H13)*1,SUM(Kuluraportti!$J13:$K13,Kuluraportti!$D13:$H13)/Kuluraportti!$L13),"")</f>
        <v>22.400000000000002</v>
      </c>
    </row>
    <row r="14" spans="2:14" ht="30" customHeight="1" x14ac:dyDescent="0.25">
      <c r="B14" s="9" t="s">
        <v>5</v>
      </c>
      <c r="C14" s="4"/>
      <c r="D14" s="5">
        <f>SUBTOTAL(109,Kulut[Lentomatka])</f>
        <v>350</v>
      </c>
      <c r="E14" s="5">
        <f>SUBTOTAL(109,Kulut[Majoitus])</f>
        <v>150</v>
      </c>
      <c r="F14" s="11">
        <f>SUBTOTAL(109,Kulut[Kuljetukset maata pitkin 
(polttoaine, vuokra-auto, taksi)])</f>
        <v>45</v>
      </c>
      <c r="G14" s="5">
        <f>SUBTOTAL(109,Kulut[Ateriat ja tipit])</f>
        <v>36.299999999999997</v>
      </c>
      <c r="H14" s="5">
        <f>SUBTOTAL(109,Kulut[Konferenssit ja seminaarit])</f>
        <v>150</v>
      </c>
      <c r="I14" s="5">
        <f>SUBTOTAL(109,Kulut[Kilometrit])</f>
        <v>123</v>
      </c>
      <c r="J14" s="5">
        <f>SUBTOTAL(109,Kulut[Kilometrikorvaus])</f>
        <v>39.36</v>
      </c>
      <c r="K14" s="5">
        <f>SUBTOTAL(109,Kulut[Sekalaiset])</f>
        <v>0</v>
      </c>
      <c r="L14" s="20"/>
      <c r="M14" s="20"/>
      <c r="N14" s="23">
        <f>SUBTOTAL(109,Kulut[Yhteensä])</f>
        <v>550.38460118655246</v>
      </c>
    </row>
  </sheetData>
  <sheetProtection selectLockedCells="1"/>
  <mergeCells count="7">
    <mergeCell ref="I3:K3"/>
    <mergeCell ref="I5:K5"/>
    <mergeCell ref="B1:F1"/>
    <mergeCell ref="G3:H3"/>
    <mergeCell ref="G5:H5"/>
    <mergeCell ref="D3:F3"/>
    <mergeCell ref="D5:F5"/>
  </mergeCells>
  <dataValidations xWindow="39" yWindow="298" count="31">
    <dataValidation type="date" operator="greaterThan" allowBlank="1" showInputMessage="1" showErrorMessage="1" sqref="B10:B13" xr:uid="{00000000-0002-0000-0000-000000000000}">
      <formula1>37622</formula1>
    </dataValidation>
    <dataValidation allowBlank="1" showInputMessage="1" showErrorMessage="1" errorTitle="HUOMAUTUS" error="Tämä solu täytetään automaattisesti, eikä sen päälle saa kirjoittaa. Jos tämän solun arvo korvataan toisella, laskentataulukon laskelmat eivät toimi." sqref="N10:N13" xr:uid="{00000000-0002-0000-0000-000001000000}"/>
    <dataValidation allowBlank="1" showInputMessage="1" showErrorMessage="1" prompt="Luo Matkakuluraportti tähän laskentataulukkoon. Anna kulun kuvaus ja päivämäärä annettuun taulukkoon. Maksettava matkakorvaus yhteensä lasketaan automaattisesti" sqref="A1" xr:uid="{00000000-0002-0000-0000-000002000000}"/>
    <dataValidation allowBlank="1" showInputMessage="1" showErrorMessage="1" prompt="Laskentataulukon otsikko on tässä solussa. Anna matkan tiedot soluihin B3–L7" sqref="B1:F1" xr:uid="{00000000-0002-0000-0000-000003000000}"/>
    <dataValidation allowBlank="1" showInputMessage="1" showErrorMessage="1" prompt="Ajanjakso päivitetään automaattisesti oikealla olevaan soluun alla olevan kulutaulukon merkintöjen perusteella" sqref="B7" xr:uid="{00000000-0002-0000-0000-000004000000}"/>
    <dataValidation allowBlank="1" showInputMessage="1" showErrorMessage="1" prompt="Kirjoita osasto tähän soluun" sqref="C5" xr:uid="{00000000-0002-0000-0000-000005000000}"/>
    <dataValidation allowBlank="1" showInputMessage="1" showErrorMessage="1" prompt="Kirjoita osasto oikeanpuoleiseen soluun" sqref="B5" xr:uid="{00000000-0002-0000-0000-000006000000}"/>
    <dataValidation allowBlank="1" showInputMessage="1" showErrorMessage="1" prompt="Kirjoita nimi tähän soluun" sqref="C3" xr:uid="{00000000-0002-0000-0000-000007000000}"/>
    <dataValidation allowBlank="1" showInputMessage="1" showErrorMessage="1" prompt="Kirjoita nimi oikeanpuoleiseen soluun" sqref="B3" xr:uid="{00000000-0002-0000-0000-000008000000}"/>
    <dataValidation type="custom" errorStyle="warning" allowBlank="1" showInputMessage="1" showErrorMessage="1" error="Tämän solun tietoja ei saa korvata. Jos tämän solun arvo korvataan toisella, laskentataulukon laskelmat eivät toimi." prompt="Ajanjakso päivitetään automaattisesti alla olevan kulutaulukon merkintöjen perusteella" sqref="C7" xr:uid="{00000000-0002-0000-0000-000009000000}">
      <formula1>LEN(C7)=""</formula1>
    </dataValidation>
    <dataValidation allowBlank="1" showInputMessage="1" showErrorMessage="1" prompt="Kirjoita lähetyspäivämäärä tähän soluun" sqref="G5" xr:uid="{00000000-0002-0000-0000-00000A000000}"/>
    <dataValidation allowBlank="1" showInputMessage="1" showErrorMessage="1" prompt="Kirjoita kuluraportin lähetyspäivämäärä oikeanpuoleiseen soluun" sqref="D5" xr:uid="{00000000-0002-0000-0000-00000B000000}"/>
    <dataValidation allowBlank="1" showInputMessage="1" showErrorMessage="1" prompt="Kirjoita hyväksyjän nimi tähän soluun" sqref="G3:H3" xr:uid="{00000000-0002-0000-0000-00000C000000}"/>
    <dataValidation allowBlank="1" showInputMessage="1" showErrorMessage="1" prompt="Kirjoita kulujen hyväksyjän nimi oikeanpuoleiseen soluun" sqref="D3" xr:uid="{00000000-0002-0000-0000-00000D000000}"/>
    <dataValidation allowBlank="1" showInputMessage="1" showErrorMessage="1" prompt="Maksettava matkakorvaus yhteensä lasketaan automaattisesti oikeanpuoleiseen soluun" sqref="I5" xr:uid="{00000000-0002-0000-0000-00000E000000}"/>
    <dataValidation allowBlank="1" showInputMessage="1" showErrorMessage="1" prompt="Anna kilometrikorvauksen summa oikeanpuoleiseen soluun" sqref="I3" xr:uid="{00000000-0002-0000-0000-00000F000000}"/>
    <dataValidation allowBlank="1" showInputMessage="1" showErrorMessage="1" prompt="Anna kilometrikorvauksen summa tähän soluun" sqref="L3" xr:uid="{00000000-0002-0000-0000-000010000000}"/>
    <dataValidation allowBlank="1" showInputMessage="1" showErrorMessage="1" prompt="Maksettava matkakorvaus yhteensä lasketaan automaattisesti tähän soluun" sqref="L5" xr:uid="{00000000-0002-0000-0000-000011000000}"/>
    <dataValidation allowBlank="1" showInputMessage="1" showErrorMessage="1" prompt="Kunkin rivin yhteissumma lasketaan automaattisesti tähän sarakkeeseen tämän otsikon alle" sqref="N9" xr:uid="{00000000-0002-0000-0000-000012000000}"/>
    <dataValidation allowBlank="1" showInputMessage="1" showErrorMessage="1" prompt="Kirjaa kulun valuutta tähän sarakkeeseen tämän otsikon alle" sqref="M9" xr:uid="{00000000-0002-0000-0000-000013000000}"/>
    <dataValidation allowBlank="1" showInputMessage="1" showErrorMessage="1" prompt="Kirjaa valuutan vaihtokurssi tähän sarakkeeseen tämän otsikon alle" sqref="L9" xr:uid="{00000000-0002-0000-0000-000014000000}"/>
    <dataValidation allowBlank="1" showInputMessage="1" showErrorMessage="1" prompt="Anna sekalaisten kulujen summa tähän sarakkeeseen tämän otsikon alle" sqref="K9" xr:uid="{00000000-0002-0000-0000-000015000000}"/>
    <dataValidation allowBlank="1" showInputMessage="1" showErrorMessage="1" prompt="Matkakorvaus lasketaan automaattisesti tähän sarakkeeseen tämän otsikon alle" sqref="J9" xr:uid="{00000000-0002-0000-0000-000016000000}"/>
    <dataValidation allowBlank="1" showInputMessage="1" showErrorMessage="1" prompt="Lisää kilometrit tähän sarakkeeseen tämän otsikon alle" sqref="I9" xr:uid="{00000000-0002-0000-0000-000017000000}"/>
    <dataValidation allowBlank="1" showInputMessage="1" showErrorMessage="1" prompt="Anna seminaari- ja konferenssikulujen summa tähän sarakkeeseen tämän otsikon alle" sqref="H9" xr:uid="{00000000-0002-0000-0000-000018000000}"/>
    <dataValidation allowBlank="1" showInputMessage="1" showErrorMessage="1" prompt="Anna ateria- ja tippikulujen summa tähän sarakkeeseen tämän otsikon alle" sqref="G9" xr:uid="{00000000-0002-0000-0000-000019000000}"/>
    <dataValidation allowBlank="1" showInputMessage="1" showErrorMessage="1" prompt="Anna maata pitkin tapahtuvan kuljetuksen summa tähän sarakkeeseen tämän otsikon alle" sqref="F9" xr:uid="{00000000-0002-0000-0000-00001A000000}"/>
    <dataValidation allowBlank="1" showInputMessage="1" showErrorMessage="1" prompt="Anna asumiskulujen summa tähän sarakkeeseen tämän otsikon alle" sqref="E9" xr:uid="{00000000-0002-0000-0000-00001B000000}"/>
    <dataValidation allowBlank="1" showInputMessage="1" showErrorMessage="1" prompt="Anna lentomaksujen summa tähän sarakkeeseen tämän otsikon alle" sqref="D9" xr:uid="{00000000-0002-0000-0000-00001C000000}"/>
    <dataValidation allowBlank="1" showInputMessage="1" showErrorMessage="1" prompt="Anna kulun kuvaus tähän sarakkeeseen tämän otsikon alle" sqref="C9" xr:uid="{00000000-0002-0000-0000-00001D000000}"/>
    <dataValidation allowBlank="1" showInputMessage="1" showErrorMessage="1" prompt="Kirjoita kulun määräpäivä tähän sarakkeeseen tämän otsikon alle" sqref="B9" xr:uid="{00000000-0002-0000-0000-00001E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G5 B10:B13" unlockedFormula="1"/>
    <ignoredError sqref="N10:N13" calculatedColumn="1"/>
  </ignoredErrors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TM03428990</ap:Template>
  <ap:DocSecurity>0</ap:DocSecurity>
  <ap:ScaleCrop>false</ap:ScaleCrop>
  <ap:HeadingPairs>
    <vt:vector baseType="variant" size="4">
      <vt:variant>
        <vt:lpstr>Laskentataulukot</vt:lpstr>
      </vt:variant>
      <vt:variant>
        <vt:i4>1</vt:i4>
      </vt:variant>
      <vt:variant>
        <vt:lpstr>Nimetyt alueet</vt:lpstr>
      </vt:variant>
      <vt:variant>
        <vt:i4>4</vt:i4>
      </vt:variant>
    </vt:vector>
  </ap:HeadingPairs>
  <ap:TitlesOfParts>
    <vt:vector baseType="lpstr" size="5">
      <vt:lpstr>Kuluraportti</vt:lpstr>
      <vt:lpstr>Kilometrikorvaus</vt:lpstr>
      <vt:lpstr>MaksettavatKorvauksetYhteensä</vt:lpstr>
      <vt:lpstr>Sarakeotsikko1</vt:lpstr>
      <vt:lpstr>Kuluraportti!Tulostusotsikot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Järjestelmänvalvoja</dc:creator>
  <cp:lastModifiedBy>admin</cp:lastModifiedBy>
  <dcterms:created xsi:type="dcterms:W3CDTF">2017-03-08T06:18:36Z</dcterms:created>
  <dcterms:modified xsi:type="dcterms:W3CDTF">2018-05-10T14:18:31Z</dcterms:modified>
</cp:coreProperties>
</file>