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09"/>
  <workbookPr codeName="ThisWorkbook"/>
  <mc:AlternateContent xmlns:mc="http://schemas.openxmlformats.org/markup-compatibility/2006">
    <mc:Choice Requires="x15">
      <x15ac:absPath xmlns:x15ac="http://schemas.microsoft.com/office/spreadsheetml/2010/11/ac" url="C:\MIC_060\Template\HOAllSep\Excel\"/>
    </mc:Choice>
  </mc:AlternateContent>
  <bookViews>
    <workbookView xWindow="240" yWindow="45" windowWidth="20730" windowHeight="10035" tabRatio="645"/>
  </bookViews>
  <sheets>
    <sheet name="Aloitus" sheetId="1" r:id="rId1"/>
    <sheet name="Omat tiedot" sheetId="2" r:id="rId2"/>
    <sheet name="Matkatiedot" sheetId="3" r:id="rId3"/>
    <sheet name="Hotelli ja aktiviteetit" sheetId="4" r:id="rId4"/>
    <sheet name="Autonvuokraus" sheetId="5" r:id="rId5"/>
    <sheet name="Hätäyhteystiedot" sheetId="6" r:id="rId6"/>
  </sheets>
  <definedNames>
    <definedName name="Autonvuokrausmerkintä">IF(Autonvuokraus!$D$4="Kyllä",COUNTA(Autonvuokraus!$D$5:$D$11),Autonvuokrausmäärä)</definedName>
    <definedName name="Autonvuokrausmäärä">IF(Autonvuokraus!$D$4="Kyllä",COUNTA(Autonvuokraus!$B$5:$B$11),0)</definedName>
    <definedName name="Hotellimerkintä">COUNTA('Hotelli ja aktiviteetit'!$C$4:$C$10)+IF('Hotelli ja aktiviteetit'!$G$4&lt;&gt;"",COUNTA('Hotelli ja aktiviteetit'!$G$5:$G$7),0)+IF('Hotelli ja aktiviteetit'!$G$8&lt;&gt;"",COUNTA('Hotelli ja aktiviteetit'!$G$9:$G$11),0)+IF('Hotelli ja aktiviteetit'!$G$12&lt;&gt;"",COUNTA('Hotelli ja aktiviteetit'!$G$13:$G$15),0)</definedName>
    <definedName name="Hotellimäärä">COUNTA('Hotelli ja aktiviteetit'!$A$4:$A$10)+IF('Hotelli ja aktiviteetit'!$G$4&lt;&gt;"",COUNTA('Hotelli ja aktiviteetit'!$E$5:$E$7),0)+IF('Hotelli ja aktiviteetit'!$G$8&lt;&gt;"",COUNTA('Hotelli ja aktiviteetit'!$E$9:$E$11),0)+IF('Hotelli ja aktiviteetit'!$G$12&lt;&gt;"",COUNTA('Hotelli ja aktiviteetit'!$E$13:$E$15),0)</definedName>
    <definedName name="Hätätilannemerkintä">COUNTA(Hätäyhteystiedot!$C$4:$C$9,Hätäyhteystiedot!$G$4:$G$7)</definedName>
    <definedName name="Hätätilannemäärä">COUNTA(Hätäyhteystiedot!$A$4:$A$9,Hätäyhteystiedot!$E$4:$E$6)</definedName>
    <definedName name="Matkamerkintä">COUNTA(Matkatiedot!$C$4:$C$8,Matkatiedot!$C$10:$C$11,Matkatiedot!$C$13:$C$15,Matkatiedot!$F$4:$F$11,Matkatiedot!$F$13:$F$14)</definedName>
    <definedName name="Matkamäärä">COUNTA(Matkatiedot!$A$4:$A$16,Matkatiedot!$D$4:$D$16)</definedName>
    <definedName name="OmaMerkintä">COUNTA('Omat tiedot'!$B$4,'Omat tiedot'!$E$3,'Omat tiedot'!$E$5:$E$6)</definedName>
    <definedName name="OmaMäärä">COUNTA('Omat tiedot'!$A$3,'Omat tiedot'!#REF!,'Omat tiedot'!#REF!)</definedName>
  </definedNames>
  <calcPr calcId="152511"/>
</workbook>
</file>

<file path=xl/calcChain.xml><?xml version="1.0" encoding="utf-8"?>
<calcChain xmlns="http://schemas.openxmlformats.org/spreadsheetml/2006/main">
  <c r="B11" i="5" l="1"/>
  <c r="B10" i="5"/>
  <c r="B9" i="5"/>
  <c r="B8" i="5"/>
  <c r="B7" i="5"/>
  <c r="B6" i="5"/>
  <c r="C8" i="6" l="1"/>
  <c r="C9" i="4"/>
  <c r="C8" i="4"/>
  <c r="C4" i="4"/>
  <c r="F4" i="3"/>
  <c r="C4" i="3"/>
  <c r="D5" i="5" l="1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B5" i="5" l="1"/>
  <c r="Q33" i="1"/>
  <c r="Q34" i="1" s="1"/>
  <c r="A11" i="2"/>
  <c r="B11" i="2" s="1"/>
  <c r="A3" i="2"/>
  <c r="B33" i="1" s="1"/>
  <c r="B34" i="1" s="1"/>
  <c r="D4" i="3"/>
  <c r="A8" i="6"/>
  <c r="A9" i="4"/>
  <c r="A8" i="4"/>
  <c r="A4" i="4"/>
  <c r="B13" i="5" l="1"/>
  <c r="C13" i="5" s="1"/>
  <c r="A12" i="4"/>
  <c r="B12" i="4" s="1"/>
  <c r="A4" i="3"/>
  <c r="A18" i="3" l="1"/>
  <c r="B18" i="3" s="1"/>
  <c r="V33" i="1" l="1"/>
  <c r="V34" i="1" s="1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<sst xmlns="http://schemas.openxmlformats.org/spreadsheetml/2006/main" count="98" uniqueCount="68">
  <si>
    <t>WS192</t>
  </si>
  <si>
    <t>Seattle</t>
  </si>
  <si>
    <t>Columbus</t>
  </si>
  <si>
    <t>Alpine Ski House</t>
  </si>
  <si>
    <t>Economy</t>
  </si>
  <si>
    <t>789 Main Street</t>
  </si>
  <si>
    <t>CJ1234567</t>
  </si>
  <si>
    <t>Humongous Insurance</t>
  </si>
  <si>
    <t>Coho Vineyard &amp; Winery</t>
  </si>
  <si>
    <t>Blue Yonder Airlines</t>
  </si>
  <si>
    <t>A1, A2,A3</t>
  </si>
  <si>
    <t>Kokonimi</t>
  </si>
  <si>
    <t>Esko Sario</t>
  </si>
  <si>
    <t>Tiina Lassila</t>
  </si>
  <si>
    <t>Juha-Pekka Posti</t>
  </si>
  <si>
    <t>Kotiosoite</t>
  </si>
  <si>
    <t>Kotipuhelinnumero</t>
  </si>
  <si>
    <t>Matkapuhelinnumerot</t>
  </si>
  <si>
    <t>Menomatkan tiedot</t>
  </si>
  <si>
    <t>Päivämäärä</t>
  </si>
  <si>
    <t>Lentoyhtiö</t>
  </si>
  <si>
    <t>Lennon numero</t>
  </si>
  <si>
    <t>Lähtöpaikka</t>
  </si>
  <si>
    <t>Lähtöaika</t>
  </si>
  <si>
    <t>Lähtöterminaali/-portti</t>
  </si>
  <si>
    <t>Matkakohde</t>
  </si>
  <si>
    <t>Saapumisaika</t>
  </si>
  <si>
    <t>Matkustusaika</t>
  </si>
  <si>
    <t>6 tuntia</t>
  </si>
  <si>
    <t>Istumapaikat</t>
  </si>
  <si>
    <t>Vahvistusnumerot</t>
  </si>
  <si>
    <t>Sama</t>
  </si>
  <si>
    <t>Ateria</t>
  </si>
  <si>
    <t>Ei rajoituksia</t>
  </si>
  <si>
    <t>Lentoyhtiön puhelinnumero</t>
  </si>
  <si>
    <t>Paluumatkan tiedot</t>
  </si>
  <si>
    <t>Hotelli-/majoitustiedot</t>
  </si>
  <si>
    <t>Varauspäivämäärä</t>
  </si>
  <si>
    <t>Hotellin nimi</t>
  </si>
  <si>
    <t>Hotellin osoite</t>
  </si>
  <si>
    <t>Hotellin puhelinnumero</t>
  </si>
  <si>
    <t>Kirjautumispäivä/-aika</t>
  </si>
  <si>
    <t>Uloskirjautumispäivä/-aika</t>
  </si>
  <si>
    <t>Vahvistusnumero</t>
  </si>
  <si>
    <t>Loma-aktiviteettien tiedot</t>
  </si>
  <si>
    <t>Aktiviteetti 1</t>
  </si>
  <si>
    <t>Laskettelu</t>
  </si>
  <si>
    <t>Päivämäärä/aika</t>
  </si>
  <si>
    <t>Aktiviteetti 2</t>
  </si>
  <si>
    <t>Aktiviteetti 3</t>
  </si>
  <si>
    <t>Auton vuokraustiedot</t>
  </si>
  <si>
    <t>Haluatko vuokrata auton?</t>
  </si>
  <si>
    <t>Vuokrausyritys</t>
  </si>
  <si>
    <t>Noutopäivämäärä/-aika</t>
  </si>
  <si>
    <t>Palautuspäivämäärä/-aika</t>
  </si>
  <si>
    <t>Ajoneuvotyyppi</t>
  </si>
  <si>
    <t>Puhelinnumero</t>
  </si>
  <si>
    <t>Vakuutustiedot</t>
  </si>
  <si>
    <t>Vakuutusyhtiö</t>
  </si>
  <si>
    <t>Vakuutustyyppi</t>
  </si>
  <si>
    <t>Ostopäivämäärä</t>
  </si>
  <si>
    <t>Vakuutuspäivät</t>
  </si>
  <si>
    <t>Hätäyhteystiedot</t>
  </si>
  <si>
    <t>Nimi/sukulaisuussuhde/puhelinnumero</t>
  </si>
  <si>
    <t>Kyllä</t>
  </si>
  <si>
    <t>11 Päätie, 012345 Helsinki</t>
  </si>
  <si>
    <t>(09) 123 4567</t>
  </si>
  <si>
    <t>(090) 765 4321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</si>
</sst>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&lt;=9999999]###\-####;\(###\)\ ###\-####"/>
    <numFmt numFmtId="165" formatCode="[$-F400]h:mm:ss\ AM/PM"/>
    <numFmt numFmtId="166" formatCode="m/d/yyyy\ hh:mm\ AM/PM"/>
    <numFmt numFmtId="167" formatCode="m/d/yyyy\ hh:mm"/>
  </numFmts>
  <fonts count="27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24"/>
      <color theme="0"/>
      <name val="Freestyle Script"/>
      <family val="4"/>
    </font>
    <font>
      <sz val="11"/>
      <color rgb="FFF49914"/>
      <name val="Corbel"/>
      <family val="2"/>
    </font>
    <font>
      <sz val="11"/>
      <color rgb="FFF49914"/>
      <name val="Segoe UI"/>
      <family val="2"/>
    </font>
    <font>
      <sz val="18"/>
      <color theme="1"/>
      <name val="Segoe UI"/>
      <family val="2"/>
    </font>
    <font>
      <sz val="10"/>
      <color theme="4"/>
      <name val="Segoe UI"/>
      <family val="2"/>
    </font>
    <font>
      <sz val="12"/>
      <color rgb="FFFF0000"/>
      <name val="Segoe UI"/>
      <family val="2"/>
    </font>
    <font>
      <sz val="10"/>
      <color rgb="FFFF0000"/>
      <name val="Segoe UI"/>
      <family val="2"/>
    </font>
    <font>
      <sz val="11"/>
      <color rgb="FFFF0000"/>
      <name val="Segoe UI"/>
      <family val="2"/>
    </font>
    <font>
      <sz val="12"/>
      <color theme="4"/>
      <name val="Segoe UI"/>
      <family val="2"/>
    </font>
    <font>
      <sz val="10"/>
      <color rgb="FFF49914"/>
      <name val="Segoe UI"/>
      <family val="2"/>
    </font>
    <font>
      <sz val="16"/>
      <color theme="0"/>
      <name val="Segoe UI"/>
      <family val="2"/>
    </font>
    <font>
      <sz val="16"/>
      <color theme="4"/>
      <name val="Segoe UI"/>
      <family val="2"/>
    </font>
    <font>
      <sz val="9"/>
      <color theme="1"/>
      <name val="Segoe UI"/>
      <family val="2"/>
    </font>
    <font>
      <sz val="9"/>
      <color theme="0"/>
      <name val="Segoe UI"/>
      <family val="2"/>
    </font>
    <font>
      <sz val="10"/>
      <color theme="0"/>
      <name val="Segoe UI"/>
      <family val="2"/>
    </font>
    <font>
      <sz val="24"/>
      <color theme="0"/>
      <name val="Segoe UI"/>
      <family val="2"/>
    </font>
    <font>
      <sz val="11"/>
      <color theme="4"/>
      <name val="Segoe UI"/>
      <family val="2"/>
    </font>
    <font>
      <sz val="18"/>
      <color theme="0"/>
      <name val="Segoe UI"/>
      <family val="2"/>
    </font>
    <font>
      <sz val="20"/>
      <color theme="0"/>
      <name val="Segoe UI"/>
      <family val="2"/>
    </font>
    <font>
      <sz val="20"/>
      <color theme="4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2"/>
      <color rgb="FFFF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2" borderId="0">
      <alignment horizontal="left" vertical="center" indent="1"/>
    </xf>
    <xf numFmtId="0" fontId="5" fillId="0" borderId="5" applyNumberFormat="0">
      <alignment horizontal="left" vertical="center" indent="1"/>
    </xf>
  </cellStyleXfs>
  <cellXfs count="72">
    <xf numFmtId="0" fontId="0" fillId="0" borderId="0" xfId="0"/>
    <xf numFmtId="0" fontId="6" fillId="0" borderId="5" xfId="5" applyFont="1" applyBorder="1">
      <alignment horizontal="left" vertical="center" indent="1"/>
    </xf>
    <xf numFmtId="0" fontId="6" fillId="0" borderId="7" xfId="5" applyFont="1" applyBorder="1">
      <alignment horizontal="left" vertical="center" indent="1"/>
    </xf>
    <xf numFmtId="0" fontId="7" fillId="0" borderId="0" xfId="0" applyFont="1" applyFill="1" applyAlignment="1"/>
    <xf numFmtId="0" fontId="8" fillId="0" borderId="0" xfId="0" applyFont="1" applyFill="1"/>
    <xf numFmtId="0" fontId="9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left" vertical="center" wrapText="1" indent="1"/>
    </xf>
    <xf numFmtId="0" fontId="11" fillId="0" borderId="0" xfId="0" applyFont="1" applyFill="1" applyBorder="1" applyAlignment="1">
      <alignment horizontal="right" vertical="center"/>
    </xf>
    <xf numFmtId="0" fontId="12" fillId="0" borderId="0" xfId="0" applyFont="1" applyFill="1"/>
    <xf numFmtId="0" fontId="13" fillId="0" borderId="0" xfId="0" applyFont="1" applyFill="1"/>
    <xf numFmtId="0" fontId="6" fillId="0" borderId="8" xfId="5" applyFont="1" applyBorder="1">
      <alignment horizontal="left" vertical="center" indent="1"/>
    </xf>
    <xf numFmtId="0" fontId="8" fillId="0" borderId="0" xfId="0" applyFont="1" applyFill="1" applyBorder="1" applyAlignment="1">
      <alignment horizontal="left" vertical="center" indent="1"/>
    </xf>
    <xf numFmtId="0" fontId="8" fillId="0" borderId="0" xfId="0" applyFont="1" applyFill="1" applyBorder="1"/>
    <xf numFmtId="0" fontId="8" fillId="0" borderId="0" xfId="0" applyFont="1"/>
    <xf numFmtId="164" fontId="8" fillId="0" borderId="0" xfId="0" applyNumberFormat="1" applyFont="1" applyFill="1" applyBorder="1" applyAlignment="1">
      <alignment horizontal="left" vertical="center" indent="1"/>
    </xf>
    <xf numFmtId="0" fontId="8" fillId="0" borderId="0" xfId="0" applyFont="1" applyFill="1" applyAlignment="1">
      <alignment horizontal="right"/>
    </xf>
    <xf numFmtId="0" fontId="14" fillId="2" borderId="0" xfId="4" applyFont="1">
      <alignment horizontal="left" vertical="center" indent="1"/>
    </xf>
    <xf numFmtId="0" fontId="15" fillId="0" borderId="0" xfId="0" applyFont="1" applyFill="1"/>
    <xf numFmtId="0" fontId="8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right" vertical="center"/>
    </xf>
    <xf numFmtId="0" fontId="8" fillId="3" borderId="0" xfId="0" applyFont="1" applyFill="1"/>
    <xf numFmtId="0" fontId="17" fillId="3" borderId="0" xfId="0" applyFont="1" applyFill="1" applyAlignment="1">
      <alignment vertical="center" wrapText="1"/>
    </xf>
    <xf numFmtId="0" fontId="18" fillId="3" borderId="0" xfId="0" applyFont="1" applyFill="1"/>
    <xf numFmtId="0" fontId="19" fillId="2" borderId="0" xfId="4" applyFont="1">
      <alignment horizontal="left" vertical="center" indent="1"/>
    </xf>
    <xf numFmtId="14" fontId="6" fillId="0" borderId="5" xfId="5" applyNumberFormat="1" applyFont="1" applyBorder="1">
      <alignment horizontal="left" vertical="center" indent="1"/>
    </xf>
    <xf numFmtId="164" fontId="6" fillId="0" borderId="7" xfId="5" applyNumberFormat="1" applyFont="1" applyBorder="1">
      <alignment horizontal="left" vertical="center" indent="1"/>
    </xf>
    <xf numFmtId="166" fontId="6" fillId="0" borderId="7" xfId="5" applyNumberFormat="1" applyFont="1" applyBorder="1">
      <alignment horizontal="left" vertical="center" indent="1"/>
    </xf>
    <xf numFmtId="14" fontId="6" fillId="0" borderId="7" xfId="5" applyNumberFormat="1" applyFont="1" applyBorder="1">
      <alignment horizontal="left" vertical="center" indent="1"/>
    </xf>
    <xf numFmtId="49" fontId="20" fillId="0" borderId="8" xfId="5" applyNumberFormat="1" applyFont="1" applyBorder="1">
      <alignment horizontal="left" vertical="center" indent="1"/>
    </xf>
    <xf numFmtId="0" fontId="6" fillId="0" borderId="0" xfId="0" applyFont="1" applyFill="1"/>
    <xf numFmtId="0" fontId="21" fillId="2" borderId="0" xfId="4" applyFont="1">
      <alignment horizontal="left" vertical="center" indent="1"/>
    </xf>
    <xf numFmtId="0" fontId="22" fillId="2" borderId="0" xfId="4" applyFont="1">
      <alignment horizontal="left" vertical="center" indent="1"/>
    </xf>
    <xf numFmtId="0" fontId="23" fillId="0" borderId="0" xfId="0" applyFont="1" applyFill="1"/>
    <xf numFmtId="0" fontId="6" fillId="4" borderId="6" xfId="5" applyFont="1" applyFill="1" applyBorder="1">
      <alignment horizontal="left" vertical="center" indent="1"/>
    </xf>
    <xf numFmtId="14" fontId="6" fillId="4" borderId="6" xfId="5" applyNumberFormat="1" applyFont="1" applyFill="1" applyBorder="1">
      <alignment horizontal="left" vertical="center" indent="1"/>
    </xf>
    <xf numFmtId="0" fontId="6" fillId="0" borderId="10" xfId="5" applyFont="1" applyBorder="1">
      <alignment horizontal="left" vertical="center" indent="1"/>
    </xf>
    <xf numFmtId="14" fontId="6" fillId="0" borderId="10" xfId="5" applyNumberFormat="1" applyFont="1" applyBorder="1">
      <alignment horizontal="left" vertical="center" indent="1"/>
    </xf>
    <xf numFmtId="49" fontId="6" fillId="0" borderId="7" xfId="5" applyNumberFormat="1" applyFont="1" applyBorder="1">
      <alignment horizontal="left" vertical="center" indent="1"/>
    </xf>
    <xf numFmtId="164" fontId="6" fillId="0" borderId="8" xfId="5" applyNumberFormat="1" applyFont="1" applyBorder="1">
      <alignment horizontal="left" vertical="center" indent="1"/>
    </xf>
    <xf numFmtId="0" fontId="8" fillId="0" borderId="0" xfId="0" applyFont="1" applyFill="1" applyAlignment="1">
      <alignment horizontal="left"/>
    </xf>
    <xf numFmtId="0" fontId="24" fillId="0" borderId="0" xfId="0" applyFont="1" applyFill="1" applyBorder="1" applyAlignment="1">
      <alignment horizontal="right" vertical="center"/>
    </xf>
    <xf numFmtId="49" fontId="6" fillId="4" borderId="6" xfId="5" applyNumberFormat="1" applyFont="1" applyFill="1" applyBorder="1">
      <alignment horizontal="left" vertical="center" indent="1"/>
    </xf>
    <xf numFmtId="166" fontId="6" fillId="0" borderId="10" xfId="5" applyNumberFormat="1" applyFont="1" applyBorder="1">
      <alignment horizontal="left" vertical="center" indent="1"/>
    </xf>
    <xf numFmtId="0" fontId="6" fillId="0" borderId="9" xfId="5" applyFont="1" applyBorder="1">
      <alignment horizontal="left" vertical="center" indent="1"/>
    </xf>
    <xf numFmtId="49" fontId="6" fillId="0" borderId="9" xfId="5" applyNumberFormat="1" applyFont="1" applyBorder="1">
      <alignment horizontal="left" vertical="center" indent="1"/>
    </xf>
    <xf numFmtId="0" fontId="25" fillId="0" borderId="0" xfId="0" applyFont="1" applyFill="1" applyBorder="1" applyAlignment="1">
      <alignment horizontal="right" vertical="center"/>
    </xf>
    <xf numFmtId="49" fontId="6" fillId="0" borderId="8" xfId="5" applyNumberFormat="1" applyFont="1" applyBorder="1">
      <alignment horizontal="left" vertical="center" indent="1"/>
    </xf>
    <xf numFmtId="0" fontId="26" fillId="0" borderId="0" xfId="0" applyFont="1" applyFill="1" applyBorder="1" applyAlignment="1">
      <alignment horizontal="right" vertical="center"/>
    </xf>
    <xf numFmtId="0" fontId="8" fillId="0" borderId="0" xfId="0" applyNumberFormat="1" applyFont="1" applyFill="1"/>
    <xf numFmtId="165" fontId="6" fillId="0" borderId="7" xfId="5" applyNumberFormat="1" applyFont="1" applyBorder="1">
      <alignment horizontal="left" vertical="center" indent="1"/>
    </xf>
    <xf numFmtId="167" fontId="6" fillId="0" borderId="7" xfId="5" applyNumberFormat="1" applyFont="1" applyBorder="1">
      <alignment horizontal="left" vertical="center" indent="1"/>
    </xf>
    <xf numFmtId="0" fontId="17" fillId="3" borderId="4" xfId="0" applyFont="1" applyFill="1" applyBorder="1" applyAlignment="1">
      <alignment horizontal="center" vertical="center"/>
    </xf>
    <xf numFmtId="9" fontId="16" fillId="3" borderId="1" xfId="1" applyFont="1" applyFill="1" applyBorder="1" applyAlignment="1">
      <alignment horizontal="center" vertical="center"/>
    </xf>
    <xf numFmtId="9" fontId="16" fillId="3" borderId="2" xfId="1" applyFont="1" applyFill="1" applyBorder="1" applyAlignment="1">
      <alignment horizontal="center" vertical="center"/>
    </xf>
    <xf numFmtId="9" fontId="16" fillId="3" borderId="3" xfId="1" applyFont="1" applyFill="1" applyBorder="1" applyAlignment="1">
      <alignment horizontal="center" vertical="center"/>
    </xf>
    <xf numFmtId="9" fontId="16" fillId="3" borderId="1" xfId="1" applyFont="1" applyFill="1" applyBorder="1" applyAlignment="1">
      <alignment vertical="center"/>
    </xf>
    <xf numFmtId="9" fontId="16" fillId="3" borderId="2" xfId="1" applyFont="1" applyFill="1" applyBorder="1" applyAlignment="1">
      <alignment vertical="center"/>
    </xf>
    <xf numFmtId="9" fontId="16" fillId="3" borderId="3" xfId="1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14" fillId="2" borderId="0" xfId="4" applyFont="1">
      <alignment horizontal="left" vertical="center" indent="1"/>
    </xf>
    <xf numFmtId="164" fontId="6" fillId="0" borderId="11" xfId="0" applyNumberFormat="1" applyFont="1" applyFill="1" applyBorder="1" applyAlignment="1">
      <alignment horizontal="left" vertical="center" wrapText="1" indent="1"/>
    </xf>
    <xf numFmtId="164" fontId="6" fillId="0" borderId="12" xfId="0" applyNumberFormat="1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right" vertical="center"/>
    </xf>
    <xf numFmtId="0" fontId="10" fillId="0" borderId="13" xfId="0" applyFont="1" applyFill="1" applyBorder="1" applyAlignment="1">
      <alignment horizontal="right" vertical="center"/>
    </xf>
    <xf numFmtId="0" fontId="6" fillId="0" borderId="7" xfId="5" applyFont="1" applyBorder="1">
      <alignment horizontal="left" vertical="center" indent="1"/>
    </xf>
    <xf numFmtId="0" fontId="6" fillId="0" borderId="8" xfId="5" applyFont="1" applyBorder="1">
      <alignment horizontal="left" vertical="center" indent="1"/>
    </xf>
    <xf numFmtId="49" fontId="20" fillId="0" borderId="7" xfId="5" applyNumberFormat="1" applyFont="1" applyBorder="1">
      <alignment horizontal="left" vertical="center" indent="1"/>
    </xf>
    <xf numFmtId="49" fontId="6" fillId="0" borderId="7" xfId="5" applyNumberFormat="1" applyFont="1" applyBorder="1">
      <alignment horizontal="left" vertical="center" indent="1"/>
    </xf>
    <xf numFmtId="49" fontId="20" fillId="0" borderId="5" xfId="5" applyNumberFormat="1" applyFont="1" applyBorder="1">
      <alignment horizontal="left" vertical="center" indent="1"/>
    </xf>
    <xf numFmtId="0" fontId="6" fillId="0" borderId="5" xfId="5" applyFont="1" applyBorder="1">
      <alignment horizontal="left" vertical="center" indent="1"/>
    </xf>
  </cellXfs>
  <cellStyles count="6">
    <cellStyle name="Details" xfId="5"/>
    <cellStyle name="Normaali" xfId="0" builtinId="0" customBuiltin="1"/>
    <cellStyle name="Otsikko" xfId="2" builtinId="15" customBuiltin="1"/>
    <cellStyle name="Otsikko 1" xfId="3" builtinId="16" customBuiltin="1"/>
    <cellStyle name="Prosenttia" xfId="1" builtinId="5"/>
    <cellStyle name="Table Headings" xfId="4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Omat tiedot'!A1"/><Relationship Id="rId7" Type="http://schemas.openxmlformats.org/officeDocument/2006/relationships/hyperlink" Target="#'Hotelli ja aktiviteetit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H&#228;t&#228;yhteystiedot!A1"/><Relationship Id="rId5" Type="http://schemas.openxmlformats.org/officeDocument/2006/relationships/hyperlink" Target="#Matkatiedot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Autonvuokrau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li ja aktiviteetit'!A1"/><Relationship Id="rId13" Type="http://schemas.openxmlformats.org/officeDocument/2006/relationships/hyperlink" Target="#Autonvuokraus!A1"/><Relationship Id="rId3" Type="http://schemas.openxmlformats.org/officeDocument/2006/relationships/hyperlink" Target="#Aloitus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Matkatiedot!A1"/><Relationship Id="rId11" Type="http://schemas.openxmlformats.org/officeDocument/2006/relationships/hyperlink" Target="#'Auton vuokraus'!A1"/><Relationship Id="rId5" Type="http://schemas.openxmlformats.org/officeDocument/2006/relationships/image" Target="../media/image11.png"/><Relationship Id="rId15" Type="http://schemas.openxmlformats.org/officeDocument/2006/relationships/image" Target="../media/image15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hyperlink" Target="#H&#228;t&#228;yhteystiedot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li ja aktiviteetit'!A1"/><Relationship Id="rId13" Type="http://schemas.openxmlformats.org/officeDocument/2006/relationships/hyperlink" Target="#H&#228;t&#228;yhteystiedot!A1"/><Relationship Id="rId3" Type="http://schemas.openxmlformats.org/officeDocument/2006/relationships/hyperlink" Target="#Aloitus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hyperlink" Target="#Autonvuokraus!A1"/><Relationship Id="rId5" Type="http://schemas.openxmlformats.org/officeDocument/2006/relationships/hyperlink" Target="#'Omat tiedot'!A1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Autonvuokraus!A1"/><Relationship Id="rId3" Type="http://schemas.openxmlformats.org/officeDocument/2006/relationships/hyperlink" Target="#Aloitus!A1"/><Relationship Id="rId7" Type="http://schemas.openxmlformats.org/officeDocument/2006/relationships/hyperlink" Target="#Matkatiedot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hyperlink" Target="#'Auton vuokraus'!A1"/><Relationship Id="rId5" Type="http://schemas.openxmlformats.org/officeDocument/2006/relationships/hyperlink" Target="#'Omat tiedot'!A1"/><Relationship Id="rId15" Type="http://schemas.openxmlformats.org/officeDocument/2006/relationships/image" Target="../media/image15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hyperlink" Target="#H&#228;t&#228;yhteystiedot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&#228;t&#228;yhteystiedot!A1"/><Relationship Id="rId3" Type="http://schemas.openxmlformats.org/officeDocument/2006/relationships/hyperlink" Target="#Aloitus!A1"/><Relationship Id="rId7" Type="http://schemas.openxmlformats.org/officeDocument/2006/relationships/hyperlink" Target="#Matkatiedot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Omat tiedot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li ja aktiviteetit'!A1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Aloitus!A1"/><Relationship Id="rId7" Type="http://schemas.openxmlformats.org/officeDocument/2006/relationships/hyperlink" Target="#Matkatiedot!A1"/><Relationship Id="rId12" Type="http://schemas.openxmlformats.org/officeDocument/2006/relationships/hyperlink" Target="#'Auton vuokraus'!A1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Omat tiedot'!A1"/><Relationship Id="rId15" Type="http://schemas.openxmlformats.org/officeDocument/2006/relationships/image" Target="../media/image15.png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li ja aktiviteetit'!A1"/><Relationship Id="rId14" Type="http://schemas.openxmlformats.org/officeDocument/2006/relationships/hyperlink" Target="#Autonvuokrau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Ryhmä 2" descr="Matkustuskuva, jossa kaupunki, kuumailmapallo, auto, lentokone ja risteilyalus" title="Päämallitiedoston kuva"/>
        <xdr:cNvGrpSpPr/>
      </xdr:nvGrpSpPr>
      <xdr:grpSpPr>
        <a:xfrm>
          <a:off x="0" y="54475"/>
          <a:ext cx="9705975" cy="4674554"/>
          <a:chOff x="0" y="54475"/>
          <a:chExt cx="9705975" cy="4179254"/>
        </a:xfrm>
      </xdr:grpSpPr>
      <xdr:pic>
        <xdr:nvPicPr>
          <xdr:cNvPr id="7" name="Pääkuva" descr="Matkustuskuva, jossa kaupunki, kuumailmapallo, auto, lentokone ja risteilyalus" title="Päämallitiedoston kuva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Kuva 7" descr="&quot;&quot;" title="Kuvan reuna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Henkilökohtaiset  tiedot" descr="&quot;&quot;" title="Henkilökohtaiset  tiedot">
          <a:hlinkClick xmlns:r="http://schemas.openxmlformats.org/officeDocument/2006/relationships" r:id="rId3" tooltip="Tarkastele henkilökohtaisia tietoja napsauttamalla"/>
        </xdr:cNvPr>
        <xdr:cNvGrpSpPr/>
      </xdr:nvGrpSpPr>
      <xdr:grpSpPr>
        <a:xfrm>
          <a:off x="99983" y="4895850"/>
          <a:ext cx="1609725" cy="716280"/>
          <a:chOff x="147608" y="4543425"/>
          <a:chExt cx="1609725" cy="640080"/>
        </a:xfrm>
      </xdr:grpSpPr>
      <xdr:pic>
        <xdr:nvPicPr>
          <xdr:cNvPr id="2" name="Kuva 1" descr="&quot;&quot;" title="Henkilökohtaiset tiedot-painike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kstiruutu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  </a:t>
            </a:r>
          </a:p>
        </xdr:txBody>
      </xdr:sp>
      <xdr:sp macro="" textlink="">
        <xdr:nvSpPr>
          <xdr:cNvPr id="40" name="Tekstiruutu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Matkan tiedot" descr="&quot;&quot;" title="Matkustustiedot-painike">
          <a:hlinkClick xmlns:r="http://schemas.openxmlformats.org/officeDocument/2006/relationships" r:id="rId5" tooltip="Tarkastele matkan tietoja napsauttamalla"/>
        </xdr:cNvPr>
        <xdr:cNvGrpSpPr/>
      </xdr:nvGrpSpPr>
      <xdr:grpSpPr>
        <a:xfrm>
          <a:off x="2082381" y="4895850"/>
          <a:ext cx="1600200" cy="716280"/>
          <a:chOff x="2039421" y="4543425"/>
          <a:chExt cx="1600200" cy="640080"/>
        </a:xfrm>
      </xdr:grpSpPr>
      <xdr:pic>
        <xdr:nvPicPr>
          <xdr:cNvPr id="4" name="Kuva 3" descr="&quot;&quot;" title="Matkustustiedot-painike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kstiruutu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79" name="Tekstiruutu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10</xdr:col>
      <xdr:colOff>169054</xdr:colOff>
      <xdr:row>26</xdr:row>
      <xdr:rowOff>132560</xdr:rowOff>
    </xdr:from>
    <xdr:to>
      <xdr:col>14</xdr:col>
      <xdr:colOff>183342</xdr:colOff>
      <xdr:row>31</xdr:row>
      <xdr:rowOff>1897</xdr:rowOff>
    </xdr:to>
    <xdr:grpSp>
      <xdr:nvGrpSpPr>
        <xdr:cNvPr id="27" name="Hotellin ja aktiviteettien tiedot" descr="&quot;&quot;" title="Hotellin ja aktiviteettien tiedot -painike">
          <a:hlinkClick xmlns:r="http://schemas.openxmlformats.org/officeDocument/2006/relationships" r:id="rId7" tooltip="Tarkastele hotellin ja aktiviteettien tietoja napsauttamalla"/>
        </xdr:cNvPr>
        <xdr:cNvGrpSpPr/>
      </xdr:nvGrpSpPr>
      <xdr:grpSpPr>
        <a:xfrm>
          <a:off x="4055254" y="4837910"/>
          <a:ext cx="1614488" cy="774212"/>
          <a:chOff x="4031629" y="4491655"/>
          <a:chExt cx="1614488" cy="691850"/>
        </a:xfrm>
      </xdr:grpSpPr>
      <xdr:pic>
        <xdr:nvPicPr>
          <xdr:cNvPr id="13" name="Kuva 12" descr="&quot;&quot;" title="Hotellin ja aktiviteettien tiedot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kstiruutu 95"/>
          <xdr:cNvSpPr txBox="1"/>
        </xdr:nvSpPr>
        <xdr:spPr>
          <a:xfrm>
            <a:off x="4055442" y="4491655"/>
            <a:ext cx="1590675" cy="5454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97" name="Tekstiruutu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15</xdr:col>
      <xdr:colOff>95250</xdr:colOff>
      <xdr:row>27</xdr:row>
      <xdr:rowOff>9525</xdr:rowOff>
    </xdr:from>
    <xdr:to>
      <xdr:col>19</xdr:col>
      <xdr:colOff>180975</xdr:colOff>
      <xdr:row>31</xdr:row>
      <xdr:rowOff>1905</xdr:rowOff>
    </xdr:to>
    <xdr:grpSp>
      <xdr:nvGrpSpPr>
        <xdr:cNvPr id="28" name="Autonvuokrauksen" descr="&quot;&quot;" title="Autonvuokraustiedot-painike">
          <a:hlinkClick xmlns:r="http://schemas.openxmlformats.org/officeDocument/2006/relationships" r:id="rId9" tooltip="Tarkastele autonvuokraustietoja napsauttamalla"/>
        </xdr:cNvPr>
        <xdr:cNvGrpSpPr/>
      </xdr:nvGrpSpPr>
      <xdr:grpSpPr>
        <a:xfrm>
          <a:off x="5981700" y="4895850"/>
          <a:ext cx="1685925" cy="716280"/>
          <a:chOff x="5954167" y="4543425"/>
          <a:chExt cx="1685925" cy="640080"/>
        </a:xfrm>
      </xdr:grpSpPr>
      <xdr:pic>
        <xdr:nvPicPr>
          <xdr:cNvPr id="159" name="Kuva 158" descr="&quot;&quot;" title="Autonvuokraustiedot-painike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kstiruutu 118"/>
          <xdr:cNvSpPr txBox="1"/>
        </xdr:nvSpPr>
        <xdr:spPr>
          <a:xfrm>
            <a:off x="5954167" y="4635748"/>
            <a:ext cx="1685925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120" name="Tekstiruutu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Hätätilanteen tiedot" descr="&quot;&quot;" title="Hätäyhteystiedot-painike">
          <a:hlinkClick xmlns:r="http://schemas.openxmlformats.org/officeDocument/2006/relationships" r:id="rId11" tooltip="Tarkastele hätätilanteen tietoja napsauttamalla"/>
        </xdr:cNvPr>
        <xdr:cNvGrpSpPr/>
      </xdr:nvGrpSpPr>
      <xdr:grpSpPr>
        <a:xfrm>
          <a:off x="8001000" y="4895850"/>
          <a:ext cx="1600200" cy="716280"/>
          <a:chOff x="8001000" y="4543425"/>
          <a:chExt cx="1600200" cy="640080"/>
        </a:xfrm>
      </xdr:grpSpPr>
      <xdr:pic>
        <xdr:nvPicPr>
          <xdr:cNvPr id="16" name="Kuva 15" descr="&quot;&quot;" title="Hätäyhteystiedot-painik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Tekstiruutu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177" name="Tekstiruutu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57150</xdr:rowOff>
    </xdr:to>
    <xdr:sp macro="" textlink="">
      <xdr:nvSpPr>
        <xdr:cNvPr id="1025" name="Kuvan reuna" descr="&quot;&quot;" title="Kuvan reuna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161925</xdr:colOff>
      <xdr:row>0</xdr:row>
      <xdr:rowOff>2222727</xdr:rowOff>
    </xdr:to>
    <xdr:pic>
      <xdr:nvPicPr>
        <xdr:cNvPr id="3" name="Ylätunnisteen kuva" descr="Kuva kuumailmapalloista taivaalla" title="Henkilökohtaisten tietojen kuva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Henkilökohtaiset  tiedot" descr="&quot;&quot;" title="Henkilökohtaiset  tiedot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Otsikon kuva" descr="&quot;&quot;" title="Henkilökohtaiset  tiedo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Otsikko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000" i="1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</a:t>
            </a:r>
          </a:p>
        </xdr:txBody>
      </xdr:sp>
      <xdr:sp macro="" textlink="">
        <xdr:nvSpPr>
          <xdr:cNvPr id="7" name="Alaotsikko"/>
          <xdr:cNvSpPr txBox="1"/>
        </xdr:nvSpPr>
        <xdr:spPr>
          <a:xfrm>
            <a:off x="4984958" y="922100"/>
            <a:ext cx="611779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 editAs="absolute">
    <xdr:from>
      <xdr:col>4</xdr:col>
      <xdr:colOff>1695450</xdr:colOff>
      <xdr:row>0</xdr:row>
      <xdr:rowOff>361951</xdr:rowOff>
    </xdr:from>
    <xdr:to>
      <xdr:col>5</xdr:col>
      <xdr:colOff>447675</xdr:colOff>
      <xdr:row>0</xdr:row>
      <xdr:rowOff>846365</xdr:rowOff>
    </xdr:to>
    <xdr:grpSp>
      <xdr:nvGrpSpPr>
        <xdr:cNvPr id="8" name="Aloitus" descr="&quot;&quot;" title="Aloitus-painike">
          <a:hlinkClick xmlns:r="http://schemas.openxmlformats.org/officeDocument/2006/relationships" r:id="rId3" tooltip="Palaa aloitustaulukkoon napsauttamalla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Kuva 8" descr="Palaa aloitustaulukkoon napsauttamalla" title="Aloitus-painike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kstiruutu 9"/>
          <xdr:cNvSpPr txBox="1"/>
        </xdr:nvSpPr>
        <xdr:spPr>
          <a:xfrm>
            <a:off x="9228612" y="533400"/>
            <a:ext cx="70275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18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Aloitus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Ryhmä 14" descr="&quot;&quot;" title="Henkilökohtaiset tiedot -painike"/>
        <xdr:cNvGrpSpPr/>
      </xdr:nvGrpSpPr>
      <xdr:grpSpPr>
        <a:xfrm>
          <a:off x="895350" y="5133975"/>
          <a:ext cx="1447772" cy="655309"/>
          <a:chOff x="904875" y="2057400"/>
          <a:chExt cx="1447772" cy="598159"/>
        </a:xfrm>
      </xdr:grpSpPr>
      <xdr:pic>
        <xdr:nvPicPr>
          <xdr:cNvPr id="16" name="Kuva 15" descr="&quot;&quot;" title="Henkilökohtaiset tiedot -painike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kstiruutu 16"/>
          <xdr:cNvSpPr txBox="1"/>
        </xdr:nvSpPr>
        <xdr:spPr>
          <a:xfrm>
            <a:off x="914386" y="2168377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3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 </a:t>
            </a:r>
          </a:p>
        </xdr:txBody>
      </xdr:sp>
      <xdr:sp macro="" textlink="">
        <xdr:nvSpPr>
          <xdr:cNvPr id="18" name="Tekstiruutu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Ryhmä 18" descr="&quot;&quot;" title="Matkustustiedot-painike">
          <a:hlinkClick xmlns:r="http://schemas.openxmlformats.org/officeDocument/2006/relationships" r:id="rId6" tooltip="Tarkastele matkan tietoja napsauttamalla"/>
        </xdr:cNvPr>
        <xdr:cNvGrpSpPr/>
      </xdr:nvGrpSpPr>
      <xdr:grpSpPr>
        <a:xfrm>
          <a:off x="2508390" y="5133975"/>
          <a:ext cx="1451582" cy="655309"/>
          <a:chOff x="2493150" y="2035950"/>
          <a:chExt cx="1451582" cy="598159"/>
        </a:xfrm>
      </xdr:grpSpPr>
      <xdr:pic>
        <xdr:nvPicPr>
          <xdr:cNvPr id="20" name="Kuva 19" descr="&quot;&quot;" title="Matkustustiedot-painike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kstiruutu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4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22" name="Tekstiruutu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239026</xdr:colOff>
      <xdr:row>13</xdr:row>
      <xdr:rowOff>28575</xdr:rowOff>
    </xdr:from>
    <xdr:to>
      <xdr:col>3</xdr:col>
      <xdr:colOff>639076</xdr:colOff>
      <xdr:row>16</xdr:row>
      <xdr:rowOff>140959</xdr:rowOff>
    </xdr:to>
    <xdr:grpSp>
      <xdr:nvGrpSpPr>
        <xdr:cNvPr id="23" name="Ryhmä 22" descr="&quot;&quot;" title="Hotellin ja aktiviteettien tiedot -painike">
          <a:hlinkClick xmlns:r="http://schemas.openxmlformats.org/officeDocument/2006/relationships" r:id="rId8" tooltip="Tarkastele hotellin ja aktiviteettien tietoja napsauttamalla"/>
        </xdr:cNvPr>
        <xdr:cNvGrpSpPr/>
      </xdr:nvGrpSpPr>
      <xdr:grpSpPr>
        <a:xfrm>
          <a:off x="4125226" y="5133975"/>
          <a:ext cx="1447800" cy="655309"/>
          <a:chOff x="4112379" y="2033550"/>
          <a:chExt cx="1447800" cy="598159"/>
        </a:xfrm>
      </xdr:grpSpPr>
      <xdr:pic>
        <xdr:nvPicPr>
          <xdr:cNvPr id="24" name="Kuva 23" descr="&quot;&quot;" title="Hotellin tiedot -painike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Tekstiruutu 24">
            <a:hlinkClick xmlns:r="http://schemas.openxmlformats.org/officeDocument/2006/relationships" r:id="rId10"/>
          </xdr:cNvPr>
          <xdr:cNvSpPr txBox="1"/>
        </xdr:nvSpPr>
        <xdr:spPr>
          <a:xfrm>
            <a:off x="4131429" y="2090128"/>
            <a:ext cx="1428750" cy="378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26" name="Tekstiruutu 25"/>
          <xdr:cNvSpPr txBox="1"/>
        </xdr:nvSpPr>
        <xdr:spPr>
          <a:xfrm>
            <a:off x="4112379" y="2420616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05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76200</xdr:colOff>
      <xdr:row>16</xdr:row>
      <xdr:rowOff>140959</xdr:rowOff>
    </xdr:to>
    <xdr:grpSp>
      <xdr:nvGrpSpPr>
        <xdr:cNvPr id="27" name="Autonvuokraus" descr="&quot;&quot;" title="Autonvuokraus-painike">
          <a:hlinkClick xmlns:r="http://schemas.openxmlformats.org/officeDocument/2006/relationships" r:id="rId11" tooltip="Tarkastele autonvuokraustietoja napsauttamalla"/>
        </xdr:cNvPr>
        <xdr:cNvGrpSpPr/>
      </xdr:nvGrpSpPr>
      <xdr:grpSpPr>
        <a:xfrm>
          <a:off x="5738280" y="5133975"/>
          <a:ext cx="1434045" cy="655309"/>
          <a:chOff x="5706630" y="2040675"/>
          <a:chExt cx="1440152" cy="598159"/>
        </a:xfrm>
      </xdr:grpSpPr>
      <xdr:pic>
        <xdr:nvPicPr>
          <xdr:cNvPr id="28" name="Kuva 27" descr="&quot;&quot;" title="Autonvuokraustiedot-painik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kstiruutu 28">
            <a:hlinkClick xmlns:r="http://schemas.openxmlformats.org/officeDocument/2006/relationships" r:id="rId13"/>
          </xdr:cNvPr>
          <xdr:cNvSpPr txBox="1"/>
        </xdr:nvSpPr>
        <xdr:spPr>
          <a:xfrm>
            <a:off x="5712331" y="2177071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30" name="Tekstiruutu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4</xdr:col>
      <xdr:colOff>209475</xdr:colOff>
      <xdr:row>13</xdr:row>
      <xdr:rowOff>28575</xdr:rowOff>
    </xdr:from>
    <xdr:to>
      <xdr:col>4</xdr:col>
      <xdr:colOff>1657247</xdr:colOff>
      <xdr:row>16</xdr:row>
      <xdr:rowOff>144768</xdr:rowOff>
    </xdr:to>
    <xdr:grpSp>
      <xdr:nvGrpSpPr>
        <xdr:cNvPr id="31" name="Hätätilanteen tiedot" title="Hätäyhteystiedot-painike">
          <a:hlinkClick xmlns:r="http://schemas.openxmlformats.org/officeDocument/2006/relationships" r:id="rId14" tooltip="Tarkastele hätätilanteen tietoja napsauttamalla"/>
        </xdr:cNvPr>
        <xdr:cNvGrpSpPr/>
      </xdr:nvGrpSpPr>
      <xdr:grpSpPr>
        <a:xfrm>
          <a:off x="7305600" y="5133975"/>
          <a:ext cx="1447772" cy="659118"/>
          <a:chOff x="7458000" y="2028750"/>
          <a:chExt cx="1447772" cy="601968"/>
        </a:xfrm>
      </xdr:grpSpPr>
      <xdr:pic>
        <xdr:nvPicPr>
          <xdr:cNvPr id="32" name="Kuva 31" descr="&quot;&quot;" title="Hätäyhteystiedot-painike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kstiruutu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34" name="Tekstiruutu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704849</xdr:colOff>
      <xdr:row>0</xdr:row>
      <xdr:rowOff>1619465</xdr:rowOff>
    </xdr:to>
    <xdr:pic>
      <xdr:nvPicPr>
        <xdr:cNvPr id="2" name="Ylätunnisteen kuva" descr="Kuva lentokoneesta taivaalla" title="Matka-kuva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1071563</xdr:colOff>
      <xdr:row>0</xdr:row>
      <xdr:rowOff>295275</xdr:rowOff>
    </xdr:from>
    <xdr:to>
      <xdr:col>4</xdr:col>
      <xdr:colOff>738188</xdr:colOff>
      <xdr:row>0</xdr:row>
      <xdr:rowOff>1200150</xdr:rowOff>
    </xdr:to>
    <xdr:grpSp>
      <xdr:nvGrpSpPr>
        <xdr:cNvPr id="3" name="Matkan tiedot" descr="&quot;&quot;" title="Matkan tiedot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Otsikon kuva" descr="&quot;&quot;" title="Matkan tiedo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Otsikko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800" i="1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6" name="Alaotsikko"/>
          <xdr:cNvSpPr txBox="1"/>
        </xdr:nvSpPr>
        <xdr:spPr>
          <a:xfrm>
            <a:off x="4979080" y="932538"/>
            <a:ext cx="611779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 editAs="absolute">
    <xdr:from>
      <xdr:col>5</xdr:col>
      <xdr:colOff>1585912</xdr:colOff>
      <xdr:row>0</xdr:row>
      <xdr:rowOff>333376</xdr:rowOff>
    </xdr:from>
    <xdr:to>
      <xdr:col>6</xdr:col>
      <xdr:colOff>576262</xdr:colOff>
      <xdr:row>0</xdr:row>
      <xdr:rowOff>817790</xdr:rowOff>
    </xdr:to>
    <xdr:grpSp>
      <xdr:nvGrpSpPr>
        <xdr:cNvPr id="30" name="Aloitus" descr="&quot;&quot;" title="Aloitus-painike">
          <a:hlinkClick xmlns:r="http://schemas.openxmlformats.org/officeDocument/2006/relationships" r:id="rId3" tooltip="Palaa aloitustaulukkoon napsauttamalla"/>
        </xdr:cNvPr>
        <xdr:cNvGrpSpPr/>
      </xdr:nvGrpSpPr>
      <xdr:grpSpPr>
        <a:xfrm>
          <a:off x="8910637" y="333376"/>
          <a:ext cx="952500" cy="484414"/>
          <a:chOff x="9086850" y="466726"/>
          <a:chExt cx="952500" cy="484414"/>
        </a:xfrm>
      </xdr:grpSpPr>
      <xdr:pic>
        <xdr:nvPicPr>
          <xdr:cNvPr id="31" name="Kuva 30" descr="Palaa aloitustaulukkoon napsauttamalla" title="Aloitus-painike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2" name="Tekstiruutu 31"/>
          <xdr:cNvSpPr txBox="1"/>
        </xdr:nvSpPr>
        <xdr:spPr>
          <a:xfrm>
            <a:off x="9228612" y="533400"/>
            <a:ext cx="70275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18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Aloitus</a:t>
            </a:r>
          </a:p>
        </xdr:txBody>
      </xdr:sp>
    </xdr:grpSp>
    <xdr:clientData/>
  </xdr:twoCellAnchor>
  <xdr:twoCellAnchor>
    <xdr:from>
      <xdr:col>1</xdr:col>
      <xdr:colOff>304800</xdr:colOff>
      <xdr:row>19</xdr:row>
      <xdr:rowOff>0</xdr:rowOff>
    </xdr:from>
    <xdr:to>
      <xdr:col>1</xdr:col>
      <xdr:colOff>1752572</xdr:colOff>
      <xdr:row>23</xdr:row>
      <xdr:rowOff>7609</xdr:rowOff>
    </xdr:to>
    <xdr:grpSp>
      <xdr:nvGrpSpPr>
        <xdr:cNvPr id="56" name="Ryhmä 55" descr="&quot;&quot;" title="Henkilökohtaiset tiedot -painike">
          <a:hlinkClick xmlns:r="http://schemas.openxmlformats.org/officeDocument/2006/relationships" r:id="rId5" tooltip="Tarkastele henkilökohtaisia tietoja napsauttamalla"/>
        </xdr:cNvPr>
        <xdr:cNvGrpSpPr/>
      </xdr:nvGrpSpPr>
      <xdr:grpSpPr>
        <a:xfrm>
          <a:off x="1228725" y="5943600"/>
          <a:ext cx="1447772" cy="731509"/>
          <a:chOff x="904875" y="2057400"/>
          <a:chExt cx="1447772" cy="598159"/>
        </a:xfrm>
      </xdr:grpSpPr>
      <xdr:pic>
        <xdr:nvPicPr>
          <xdr:cNvPr id="57" name="Kuva 56" descr="&quot;&quot;" title="Henkilökohtaiset tiedot -painike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58" name="Tekstiruutu 57"/>
          <xdr:cNvSpPr txBox="1"/>
        </xdr:nvSpPr>
        <xdr:spPr>
          <a:xfrm>
            <a:off x="914386" y="2168377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3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 </a:t>
            </a:r>
          </a:p>
        </xdr:txBody>
      </xdr:sp>
      <xdr:sp macro="" textlink="">
        <xdr:nvSpPr>
          <xdr:cNvPr id="59" name="Tekstiruutu 58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22365</xdr:colOff>
      <xdr:row>19</xdr:row>
      <xdr:rowOff>0</xdr:rowOff>
    </xdr:from>
    <xdr:to>
      <xdr:col>2</xdr:col>
      <xdr:colOff>1473947</xdr:colOff>
      <xdr:row>23</xdr:row>
      <xdr:rowOff>7609</xdr:rowOff>
    </xdr:to>
    <xdr:grpSp>
      <xdr:nvGrpSpPr>
        <xdr:cNvPr id="60" name="Ryhmä 59" descr="&quot;&quot;" title="Matkustustiedot-painike"/>
        <xdr:cNvGrpSpPr/>
      </xdr:nvGrpSpPr>
      <xdr:grpSpPr>
        <a:xfrm>
          <a:off x="2832240" y="5943600"/>
          <a:ext cx="1451582" cy="731509"/>
          <a:chOff x="2493150" y="2035950"/>
          <a:chExt cx="1451582" cy="598159"/>
        </a:xfrm>
      </xdr:grpSpPr>
      <xdr:pic>
        <xdr:nvPicPr>
          <xdr:cNvPr id="61" name="Kuva 60" descr="&quot;&quot;" title="Matkustustiedot-painike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62" name="Tekstiruutu 61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4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63" name="Tekstiruutu 62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1639201</xdr:colOff>
      <xdr:row>19</xdr:row>
      <xdr:rowOff>0</xdr:rowOff>
    </xdr:from>
    <xdr:to>
      <xdr:col>4</xdr:col>
      <xdr:colOff>458101</xdr:colOff>
      <xdr:row>23</xdr:row>
      <xdr:rowOff>7609</xdr:rowOff>
    </xdr:to>
    <xdr:grpSp>
      <xdr:nvGrpSpPr>
        <xdr:cNvPr id="64" name="Ryhmä 63" descr="&quot;&quot;" title="Hotellin ja aktiviteettien tiedot -painike">
          <a:hlinkClick xmlns:r="http://schemas.openxmlformats.org/officeDocument/2006/relationships" r:id="rId8" tooltip="Tarkastele hotellin ja aktiviteettien tietoja napsauttamalla"/>
        </xdr:cNvPr>
        <xdr:cNvGrpSpPr/>
      </xdr:nvGrpSpPr>
      <xdr:grpSpPr>
        <a:xfrm>
          <a:off x="4449076" y="5943600"/>
          <a:ext cx="1447800" cy="731509"/>
          <a:chOff x="4112379" y="2033550"/>
          <a:chExt cx="1447800" cy="598159"/>
        </a:xfrm>
      </xdr:grpSpPr>
      <xdr:pic>
        <xdr:nvPicPr>
          <xdr:cNvPr id="65" name="Kuva 64" descr="&quot;&quot;" title="Hotellin tiedot -painike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66" name="Tekstiruutu 65">
            <a:hlinkClick xmlns:r="http://schemas.openxmlformats.org/officeDocument/2006/relationships" r:id="rId10"/>
          </xdr:cNvPr>
          <xdr:cNvSpPr txBox="1"/>
        </xdr:nvSpPr>
        <xdr:spPr>
          <a:xfrm>
            <a:off x="4131429" y="2090128"/>
            <a:ext cx="1428750" cy="378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67" name="Tekstiruutu 66"/>
          <xdr:cNvSpPr txBox="1"/>
        </xdr:nvSpPr>
        <xdr:spPr>
          <a:xfrm>
            <a:off x="4112379" y="2420616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05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4</xdr:col>
      <xdr:colOff>623355</xdr:colOff>
      <xdr:row>19</xdr:row>
      <xdr:rowOff>0</xdr:rowOff>
    </xdr:from>
    <xdr:to>
      <xdr:col>5</xdr:col>
      <xdr:colOff>276225</xdr:colOff>
      <xdr:row>23</xdr:row>
      <xdr:rowOff>7609</xdr:rowOff>
    </xdr:to>
    <xdr:grpSp>
      <xdr:nvGrpSpPr>
        <xdr:cNvPr id="68" name="Autonvuokraus" descr="&quot;&quot;" title="Autonvuokraus-painike">
          <a:hlinkClick xmlns:r="http://schemas.openxmlformats.org/officeDocument/2006/relationships" r:id="rId11" tooltip="Tarkastele autonvuokraustietoja napsauttamalla"/>
        </xdr:cNvPr>
        <xdr:cNvGrpSpPr/>
      </xdr:nvGrpSpPr>
      <xdr:grpSpPr>
        <a:xfrm>
          <a:off x="6062130" y="5943600"/>
          <a:ext cx="1538820" cy="731509"/>
          <a:chOff x="5706630" y="2040675"/>
          <a:chExt cx="1440152" cy="598159"/>
        </a:xfrm>
      </xdr:grpSpPr>
      <xdr:pic>
        <xdr:nvPicPr>
          <xdr:cNvPr id="69" name="Kuva 68" descr="&quot;&quot;" title="Autonvuokraustiedot-painik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70" name="Tekstiruutu 69"/>
          <xdr:cNvSpPr txBox="1"/>
        </xdr:nvSpPr>
        <xdr:spPr>
          <a:xfrm>
            <a:off x="5712331" y="2177071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71" name="Tekstiruutu 70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5</xdr:col>
      <xdr:colOff>409500</xdr:colOff>
      <xdr:row>19</xdr:row>
      <xdr:rowOff>0</xdr:rowOff>
    </xdr:from>
    <xdr:to>
      <xdr:col>5</xdr:col>
      <xdr:colOff>1857272</xdr:colOff>
      <xdr:row>23</xdr:row>
      <xdr:rowOff>11418</xdr:rowOff>
    </xdr:to>
    <xdr:grpSp>
      <xdr:nvGrpSpPr>
        <xdr:cNvPr id="72" name="Hätätilanteen tiedot" title="Hätäyhteystiedot-painike">
          <a:hlinkClick xmlns:r="http://schemas.openxmlformats.org/officeDocument/2006/relationships" r:id="rId13" tooltip="Tarkastele hätätilanteen tietoja napsauttamalla"/>
        </xdr:cNvPr>
        <xdr:cNvGrpSpPr/>
      </xdr:nvGrpSpPr>
      <xdr:grpSpPr>
        <a:xfrm>
          <a:off x="7734225" y="5943600"/>
          <a:ext cx="1447772" cy="735318"/>
          <a:chOff x="7458000" y="2028750"/>
          <a:chExt cx="1447772" cy="601968"/>
        </a:xfrm>
      </xdr:grpSpPr>
      <xdr:pic>
        <xdr:nvPicPr>
          <xdr:cNvPr id="73" name="Kuva 72" descr="&quot;&quot;" title="Hätäyhteystiedot-painike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74" name="Tekstiruutu 73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75" name="Tekstiruutu 74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Ylätunnisteen kuva" descr="Kuva kaupungin siluetista ja vuori" title="Hotelli ja aktiviteetit -kuva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Hotellin ja aktiviteettien tiedot" descr="&quot;&quot;" title="Hotellin ja aktiviteettien tiedot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Otsikon kuva" descr="&quot;&quot;" title="Hotellin ja aktiviteettien tiedo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Otsikko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1600" i="1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6" name="Alaotsikko"/>
          <xdr:cNvSpPr txBox="1"/>
        </xdr:nvSpPr>
        <xdr:spPr>
          <a:xfrm>
            <a:off x="4949319" y="922100"/>
            <a:ext cx="646837" cy="3442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3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 editAs="absolute">
    <xdr:from>
      <xdr:col>6</xdr:col>
      <xdr:colOff>2257425</xdr:colOff>
      <xdr:row>0</xdr:row>
      <xdr:rowOff>209550</xdr:rowOff>
    </xdr:from>
    <xdr:to>
      <xdr:col>7</xdr:col>
      <xdr:colOff>28575</xdr:colOff>
      <xdr:row>0</xdr:row>
      <xdr:rowOff>693964</xdr:rowOff>
    </xdr:to>
    <xdr:grpSp>
      <xdr:nvGrpSpPr>
        <xdr:cNvPr id="30" name="Aloitus" descr="&quot;&quot;" title="Aloitus-painike">
          <a:hlinkClick xmlns:r="http://schemas.openxmlformats.org/officeDocument/2006/relationships" r:id="rId3" tooltip="Palaa aloitustaulukkoon napsauttamalla"/>
        </xdr:cNvPr>
        <xdr:cNvGrpSpPr/>
      </xdr:nvGrpSpPr>
      <xdr:grpSpPr>
        <a:xfrm>
          <a:off x="8753475" y="209550"/>
          <a:ext cx="952500" cy="484414"/>
          <a:chOff x="9086850" y="466726"/>
          <a:chExt cx="952500" cy="484414"/>
        </a:xfrm>
      </xdr:grpSpPr>
      <xdr:pic>
        <xdr:nvPicPr>
          <xdr:cNvPr id="31" name="Kuva 30" descr="Palaa aloitustaulukkoon napsauttamalla" title="Aloitus-painike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2" name="Tekstiruutu 31"/>
          <xdr:cNvSpPr txBox="1"/>
        </xdr:nvSpPr>
        <xdr:spPr>
          <a:xfrm>
            <a:off x="9228612" y="533400"/>
            <a:ext cx="70275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18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Aloitus</a:t>
            </a:r>
          </a:p>
        </xdr:txBody>
      </xdr:sp>
    </xdr:grpSp>
    <xdr:clientData/>
  </xdr:twoCellAnchor>
  <xdr:twoCellAnchor>
    <xdr:from>
      <xdr:col>1</xdr:col>
      <xdr:colOff>714375</xdr:colOff>
      <xdr:row>17</xdr:row>
      <xdr:rowOff>47625</xdr:rowOff>
    </xdr:from>
    <xdr:to>
      <xdr:col>2</xdr:col>
      <xdr:colOff>485747</xdr:colOff>
      <xdr:row>21</xdr:row>
      <xdr:rowOff>55234</xdr:rowOff>
    </xdr:to>
    <xdr:grpSp>
      <xdr:nvGrpSpPr>
        <xdr:cNvPr id="33" name="Ryhmä 32" descr="&quot;&quot;" title="Henkilökohtaiset tiedot -painike">
          <a:hlinkClick xmlns:r="http://schemas.openxmlformats.org/officeDocument/2006/relationships" r:id="rId5" tooltip="Tarkastele henkilökohtaisia tietoja napsauttamalla"/>
        </xdr:cNvPr>
        <xdr:cNvGrpSpPr/>
      </xdr:nvGrpSpPr>
      <xdr:grpSpPr>
        <a:xfrm>
          <a:off x="1143000" y="5486400"/>
          <a:ext cx="1447772" cy="731509"/>
          <a:chOff x="904875" y="2057400"/>
          <a:chExt cx="1447772" cy="598159"/>
        </a:xfrm>
      </xdr:grpSpPr>
      <xdr:pic>
        <xdr:nvPicPr>
          <xdr:cNvPr id="34" name="Kuva 33" descr="&quot;&quot;" title="Henkilökohtaiset tiedot -painike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35" name="Tekstiruutu 34"/>
          <xdr:cNvSpPr txBox="1"/>
        </xdr:nvSpPr>
        <xdr:spPr>
          <a:xfrm>
            <a:off x="914386" y="2168377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3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 </a:t>
            </a:r>
          </a:p>
        </xdr:txBody>
      </xdr:sp>
      <xdr:sp macro="" textlink="">
        <xdr:nvSpPr>
          <xdr:cNvPr id="36" name="Tekstiruutu 35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651015</xdr:colOff>
      <xdr:row>17</xdr:row>
      <xdr:rowOff>47625</xdr:rowOff>
    </xdr:from>
    <xdr:to>
      <xdr:col>2</xdr:col>
      <xdr:colOff>2102597</xdr:colOff>
      <xdr:row>21</xdr:row>
      <xdr:rowOff>55234</xdr:rowOff>
    </xdr:to>
    <xdr:grpSp>
      <xdr:nvGrpSpPr>
        <xdr:cNvPr id="37" name="Ryhmä 36" descr="&quot;&quot;" title="Matkustustiedot-painike">
          <a:hlinkClick xmlns:r="http://schemas.openxmlformats.org/officeDocument/2006/relationships" r:id="rId7" tooltip="Tarkastele matkan tietoja napsauttamalla"/>
        </xdr:cNvPr>
        <xdr:cNvGrpSpPr/>
      </xdr:nvGrpSpPr>
      <xdr:grpSpPr>
        <a:xfrm>
          <a:off x="2756040" y="5486400"/>
          <a:ext cx="1451582" cy="731509"/>
          <a:chOff x="2493150" y="2035950"/>
          <a:chExt cx="1451582" cy="598159"/>
        </a:xfrm>
      </xdr:grpSpPr>
      <xdr:pic>
        <xdr:nvPicPr>
          <xdr:cNvPr id="38" name="Kuva 37" descr="&quot;&quot;" title="Matkustustiedot-painike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39" name="Tekstiruutu 38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4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40" name="Tekstiruutu 39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2267851</xdr:colOff>
      <xdr:row>17</xdr:row>
      <xdr:rowOff>47625</xdr:rowOff>
    </xdr:from>
    <xdr:to>
      <xdr:col>5</xdr:col>
      <xdr:colOff>1001026</xdr:colOff>
      <xdr:row>21</xdr:row>
      <xdr:rowOff>55234</xdr:rowOff>
    </xdr:to>
    <xdr:grpSp>
      <xdr:nvGrpSpPr>
        <xdr:cNvPr id="41" name="Ryhmä 40" descr="&quot;&quot;" title="Hotellin ja aktiviteettien tiedot -painike"/>
        <xdr:cNvGrpSpPr/>
      </xdr:nvGrpSpPr>
      <xdr:grpSpPr>
        <a:xfrm>
          <a:off x="4372876" y="5486400"/>
          <a:ext cx="1447800" cy="731509"/>
          <a:chOff x="4112379" y="2033550"/>
          <a:chExt cx="1447800" cy="598159"/>
        </a:xfrm>
      </xdr:grpSpPr>
      <xdr:pic>
        <xdr:nvPicPr>
          <xdr:cNvPr id="42" name="Kuva 41" descr="&quot;&quot;" title="Hotellin tiedot -painike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43" name="Tekstiruutu 42">
            <a:hlinkClick xmlns:r="http://schemas.openxmlformats.org/officeDocument/2006/relationships" r:id="rId10"/>
          </xdr:cNvPr>
          <xdr:cNvSpPr txBox="1"/>
        </xdr:nvSpPr>
        <xdr:spPr>
          <a:xfrm>
            <a:off x="4131429" y="2090128"/>
            <a:ext cx="1428750" cy="378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44" name="Tekstiruutu 43"/>
          <xdr:cNvSpPr txBox="1"/>
        </xdr:nvSpPr>
        <xdr:spPr>
          <a:xfrm>
            <a:off x="4112379" y="2420616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05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5</xdr:col>
      <xdr:colOff>1166280</xdr:colOff>
      <xdr:row>17</xdr:row>
      <xdr:rowOff>47625</xdr:rowOff>
    </xdr:from>
    <xdr:to>
      <xdr:col>6</xdr:col>
      <xdr:colOff>923925</xdr:colOff>
      <xdr:row>21</xdr:row>
      <xdr:rowOff>55234</xdr:rowOff>
    </xdr:to>
    <xdr:grpSp>
      <xdr:nvGrpSpPr>
        <xdr:cNvPr id="45" name="Autonvuokraus" descr="&quot;&quot;" title="Autonvuokraus-painike">
          <a:hlinkClick xmlns:r="http://schemas.openxmlformats.org/officeDocument/2006/relationships" r:id="rId11" tooltip="Tarkastele autonvuokraustietoja napsauttamalla"/>
        </xdr:cNvPr>
        <xdr:cNvGrpSpPr/>
      </xdr:nvGrpSpPr>
      <xdr:grpSpPr>
        <a:xfrm>
          <a:off x="5985930" y="5486400"/>
          <a:ext cx="1434045" cy="731509"/>
          <a:chOff x="5706630" y="2040675"/>
          <a:chExt cx="1440152" cy="598159"/>
        </a:xfrm>
      </xdr:grpSpPr>
      <xdr:pic>
        <xdr:nvPicPr>
          <xdr:cNvPr id="46" name="Kuva 45" descr="&quot;&quot;" title="Autonvuokraustiedot-painik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47" name="Tekstiruutu 46"/>
          <xdr:cNvSpPr txBox="1"/>
        </xdr:nvSpPr>
        <xdr:spPr>
          <a:xfrm>
            <a:off x="5712331" y="2177071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48" name="Tekstiruutu 47">
            <a:hlinkClick xmlns:r="http://schemas.openxmlformats.org/officeDocument/2006/relationships" r:id="rId13"/>
          </xdr:cNvPr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6</xdr:col>
      <xdr:colOff>1057200</xdr:colOff>
      <xdr:row>17</xdr:row>
      <xdr:rowOff>47625</xdr:rowOff>
    </xdr:from>
    <xdr:to>
      <xdr:col>6</xdr:col>
      <xdr:colOff>2504972</xdr:colOff>
      <xdr:row>21</xdr:row>
      <xdr:rowOff>59043</xdr:rowOff>
    </xdr:to>
    <xdr:grpSp>
      <xdr:nvGrpSpPr>
        <xdr:cNvPr id="49" name="Hätätilanteen tiedot" title="Hätäyhteystiedot-painike">
          <a:hlinkClick xmlns:r="http://schemas.openxmlformats.org/officeDocument/2006/relationships" r:id="rId14" tooltip="Tarkastele hätätilanteen tietoja napsauttamalla"/>
        </xdr:cNvPr>
        <xdr:cNvGrpSpPr/>
      </xdr:nvGrpSpPr>
      <xdr:grpSpPr>
        <a:xfrm>
          <a:off x="7553250" y="5486400"/>
          <a:ext cx="1447772" cy="735318"/>
          <a:chOff x="7458000" y="2028750"/>
          <a:chExt cx="1447772" cy="601968"/>
        </a:xfrm>
      </xdr:grpSpPr>
      <xdr:pic>
        <xdr:nvPicPr>
          <xdr:cNvPr id="50" name="Kuva 49" descr="&quot;&quot;" title="Hätäyhteystiedot-painike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1" name="Tekstiruutu 50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52" name="Tekstiruutu 51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142875</xdr:colOff>
      <xdr:row>1</xdr:row>
      <xdr:rowOff>0</xdr:rowOff>
    </xdr:to>
    <xdr:pic>
      <xdr:nvPicPr>
        <xdr:cNvPr id="2" name="Ylätunnisteen kuva" descr="Kuva autosta matkalla mutkaisella tiellä edessä näkyvää kaupunkia kohden" title="Autonvuokrauksen kuva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2</xdr:col>
      <xdr:colOff>1671638</xdr:colOff>
      <xdr:row>0</xdr:row>
      <xdr:rowOff>285750</xdr:rowOff>
    </xdr:from>
    <xdr:to>
      <xdr:col>3</xdr:col>
      <xdr:colOff>2166938</xdr:colOff>
      <xdr:row>0</xdr:row>
      <xdr:rowOff>1190625</xdr:rowOff>
    </xdr:to>
    <xdr:grpSp>
      <xdr:nvGrpSpPr>
        <xdr:cNvPr id="10" name="Autonvuokrauksen tiedot" descr="&quot;&quot;" title="Autonvuokrauksen tiedot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Otsikon kuva" descr="&quot;&quot;" title="Autonvuokrauksen tiedo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Otsikko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000" i="1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13" name="Alaotsikko"/>
          <xdr:cNvSpPr txBox="1"/>
        </xdr:nvSpPr>
        <xdr:spPr>
          <a:xfrm>
            <a:off x="4915515" y="922100"/>
            <a:ext cx="65839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tiedot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3</xdr:col>
      <xdr:colOff>4067175</xdr:colOff>
      <xdr:row>0</xdr:row>
      <xdr:rowOff>371475</xdr:rowOff>
    </xdr:from>
    <xdr:to>
      <xdr:col>4</xdr:col>
      <xdr:colOff>904875</xdr:colOff>
      <xdr:row>0</xdr:row>
      <xdr:rowOff>855889</xdr:rowOff>
    </xdr:to>
    <xdr:grpSp>
      <xdr:nvGrpSpPr>
        <xdr:cNvPr id="37" name="Aloitus" descr="&quot;&quot;" title="Aloitus-painike">
          <a:hlinkClick xmlns:r="http://schemas.openxmlformats.org/officeDocument/2006/relationships" r:id="rId3" tooltip="Palaa aloitustaulukkoon napsauttamalla"/>
        </xdr:cNvPr>
        <xdr:cNvGrpSpPr/>
      </xdr:nvGrpSpPr>
      <xdr:grpSpPr>
        <a:xfrm>
          <a:off x="7200900" y="371475"/>
          <a:ext cx="952500" cy="484414"/>
          <a:chOff x="9086850" y="466726"/>
          <a:chExt cx="952500" cy="484414"/>
        </a:xfrm>
      </xdr:grpSpPr>
      <xdr:pic>
        <xdr:nvPicPr>
          <xdr:cNvPr id="38" name="Kuva 37" descr="Palaa aloitustaulukkoon napsauttamalla" title="Aloitus-painike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9" name="Tekstiruutu 38"/>
          <xdr:cNvSpPr txBox="1"/>
        </xdr:nvSpPr>
        <xdr:spPr>
          <a:xfrm>
            <a:off x="9228612" y="533400"/>
            <a:ext cx="70275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18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Aloitus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57150</xdr:rowOff>
    </xdr:from>
    <xdr:to>
      <xdr:col>2</xdr:col>
      <xdr:colOff>380972</xdr:colOff>
      <xdr:row>18</xdr:row>
      <xdr:rowOff>64759</xdr:rowOff>
    </xdr:to>
    <xdr:grpSp>
      <xdr:nvGrpSpPr>
        <xdr:cNvPr id="40" name="Ryhmä 39" descr="&quot;&quot;" title="Henkilökohtaiset tiedot -painike">
          <a:hlinkClick xmlns:r="http://schemas.openxmlformats.org/officeDocument/2006/relationships" r:id="rId5" tooltip="Tarkastele henkilökohtaisia tietoja napsauttamalla"/>
        </xdr:cNvPr>
        <xdr:cNvGrpSpPr/>
      </xdr:nvGrpSpPr>
      <xdr:grpSpPr>
        <a:xfrm>
          <a:off x="266700" y="5162550"/>
          <a:ext cx="1447772" cy="731509"/>
          <a:chOff x="904875" y="2057400"/>
          <a:chExt cx="1447772" cy="598159"/>
        </a:xfrm>
      </xdr:grpSpPr>
      <xdr:pic>
        <xdr:nvPicPr>
          <xdr:cNvPr id="41" name="Kuva 40" descr="&quot;&quot;" title="Henkilökohtaiset tiedot -painike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42" name="Tekstiruutu 41"/>
          <xdr:cNvSpPr txBox="1"/>
        </xdr:nvSpPr>
        <xdr:spPr>
          <a:xfrm>
            <a:off x="914386" y="2168377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3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 </a:t>
            </a:r>
          </a:p>
        </xdr:txBody>
      </xdr:sp>
      <xdr:sp macro="" textlink="">
        <xdr:nvSpPr>
          <xdr:cNvPr id="43" name="Tekstiruutu 4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57150</xdr:rowOff>
    </xdr:from>
    <xdr:to>
      <xdr:col>3</xdr:col>
      <xdr:colOff>321422</xdr:colOff>
      <xdr:row>18</xdr:row>
      <xdr:rowOff>64759</xdr:rowOff>
    </xdr:to>
    <xdr:grpSp>
      <xdr:nvGrpSpPr>
        <xdr:cNvPr id="44" name="Ryhmä 43" descr="&quot;&quot;" title="Matkustustiedot-painike">
          <a:hlinkClick xmlns:r="http://schemas.openxmlformats.org/officeDocument/2006/relationships" r:id="rId7" tooltip="Tarkastele matkan tietoja napsauttamalla"/>
        </xdr:cNvPr>
        <xdr:cNvGrpSpPr/>
      </xdr:nvGrpSpPr>
      <xdr:grpSpPr>
        <a:xfrm>
          <a:off x="1879740" y="5162550"/>
          <a:ext cx="1575407" cy="731509"/>
          <a:chOff x="2493150" y="2035950"/>
          <a:chExt cx="1451582" cy="598159"/>
        </a:xfrm>
      </xdr:grpSpPr>
      <xdr:pic>
        <xdr:nvPicPr>
          <xdr:cNvPr id="45" name="Kuva 44" descr="&quot;&quot;" title="Matkustustiedot-painike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46" name="Tekstiruutu 4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4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47" name="Tekstiruutu 4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tiedot</a:t>
            </a:r>
          </a:p>
        </xdr:txBody>
      </xdr:sp>
    </xdr:grpSp>
    <xdr:clientData/>
  </xdr:twoCellAnchor>
  <xdr:twoCellAnchor>
    <xdr:from>
      <xdr:col>3</xdr:col>
      <xdr:colOff>486676</xdr:colOff>
      <xdr:row>14</xdr:row>
      <xdr:rowOff>57150</xdr:rowOff>
    </xdr:from>
    <xdr:to>
      <xdr:col>3</xdr:col>
      <xdr:colOff>1934476</xdr:colOff>
      <xdr:row>18</xdr:row>
      <xdr:rowOff>64759</xdr:rowOff>
    </xdr:to>
    <xdr:grpSp>
      <xdr:nvGrpSpPr>
        <xdr:cNvPr id="48" name="Ryhmä 47" descr="&quot;&quot;" title="Hotellin ja aktiviteettien tiedot -painike">
          <a:hlinkClick xmlns:r="http://schemas.openxmlformats.org/officeDocument/2006/relationships" r:id="rId9" tooltip="Tarkastele hotellin ja aktiviteettien tietoja napsauttamalla"/>
        </xdr:cNvPr>
        <xdr:cNvGrpSpPr/>
      </xdr:nvGrpSpPr>
      <xdr:grpSpPr>
        <a:xfrm>
          <a:off x="3620401" y="5162550"/>
          <a:ext cx="1447800" cy="731509"/>
          <a:chOff x="4112379" y="2033550"/>
          <a:chExt cx="1447800" cy="598159"/>
        </a:xfrm>
      </xdr:grpSpPr>
      <xdr:pic>
        <xdr:nvPicPr>
          <xdr:cNvPr id="49" name="Kuva 48" descr="&quot;&quot;" title="Hotellin tiedot -painike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50" name="Tekstiruutu 49">
            <a:hlinkClick xmlns:r="http://schemas.openxmlformats.org/officeDocument/2006/relationships" r:id="rId11"/>
          </xdr:cNvPr>
          <xdr:cNvSpPr txBox="1"/>
        </xdr:nvSpPr>
        <xdr:spPr>
          <a:xfrm>
            <a:off x="4131429" y="2090128"/>
            <a:ext cx="1428750" cy="378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51" name="Tekstiruutu 50"/>
          <xdr:cNvSpPr txBox="1"/>
        </xdr:nvSpPr>
        <xdr:spPr>
          <a:xfrm>
            <a:off x="4112379" y="2420616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05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3</xdr:col>
      <xdr:colOff>2099730</xdr:colOff>
      <xdr:row>14</xdr:row>
      <xdr:rowOff>57150</xdr:rowOff>
    </xdr:from>
    <xdr:to>
      <xdr:col>3</xdr:col>
      <xdr:colOff>3533775</xdr:colOff>
      <xdr:row>18</xdr:row>
      <xdr:rowOff>64759</xdr:rowOff>
    </xdr:to>
    <xdr:grpSp>
      <xdr:nvGrpSpPr>
        <xdr:cNvPr id="52" name="Autonvuokraus" descr="&quot;&quot;" title="Autonvuokraus-painike"/>
        <xdr:cNvGrpSpPr/>
      </xdr:nvGrpSpPr>
      <xdr:grpSpPr>
        <a:xfrm>
          <a:off x="5233455" y="5162550"/>
          <a:ext cx="1434045" cy="731509"/>
          <a:chOff x="5706630" y="2040675"/>
          <a:chExt cx="1440152" cy="598159"/>
        </a:xfrm>
      </xdr:grpSpPr>
      <xdr:pic>
        <xdr:nvPicPr>
          <xdr:cNvPr id="53" name="Kuva 52" descr="&quot;&quot;" title="Autonvuokraustiedot-painike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54" name="Tekstiruutu 53"/>
          <xdr:cNvSpPr txBox="1"/>
        </xdr:nvSpPr>
        <xdr:spPr>
          <a:xfrm>
            <a:off x="5712331" y="2177071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55" name="Tekstiruutu 5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3</xdr:col>
      <xdr:colOff>3667050</xdr:colOff>
      <xdr:row>14</xdr:row>
      <xdr:rowOff>57150</xdr:rowOff>
    </xdr:from>
    <xdr:to>
      <xdr:col>5</xdr:col>
      <xdr:colOff>85622</xdr:colOff>
      <xdr:row>18</xdr:row>
      <xdr:rowOff>68568</xdr:rowOff>
    </xdr:to>
    <xdr:grpSp>
      <xdr:nvGrpSpPr>
        <xdr:cNvPr id="56" name="Hätätilanteen tiedot" title="Hätäyhteystiedot-painike">
          <a:hlinkClick xmlns:r="http://schemas.openxmlformats.org/officeDocument/2006/relationships" r:id="rId13" tooltip="Tarkastele hätätilanteen tietoja napsauttamalla"/>
        </xdr:cNvPr>
        <xdr:cNvGrpSpPr/>
      </xdr:nvGrpSpPr>
      <xdr:grpSpPr>
        <a:xfrm>
          <a:off x="6800775" y="5162550"/>
          <a:ext cx="1447772" cy="735318"/>
          <a:chOff x="7458000" y="2028750"/>
          <a:chExt cx="1447772" cy="601968"/>
        </a:xfrm>
      </xdr:grpSpPr>
      <xdr:pic>
        <xdr:nvPicPr>
          <xdr:cNvPr id="57" name="Kuva 56" descr="&quot;&quot;" title="Hätäyhteystiedot-painike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8" name="Tekstiruutu 5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59" name="Tekstiruutu 5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47625</xdr:colOff>
      <xdr:row>1</xdr:row>
      <xdr:rowOff>4736</xdr:rowOff>
    </xdr:to>
    <xdr:pic>
      <xdr:nvPicPr>
        <xdr:cNvPr id="2" name="Ylätunnisteen kuva" descr="Kuva risteilyaluksesta merellä" title="Hätätilannetietojen kuva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Hätätilanne" descr="&quot;&quot;" title="Hätätilanteen tiedot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Otsikon kuva" descr="&quot;&quot;" title="Hätätilanteen tiedot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Otsikko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400" i="1">
                <a:solidFill>
                  <a:srgbClr val="F49914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6" name="Alaotsikko"/>
          <xdr:cNvSpPr txBox="1"/>
        </xdr:nvSpPr>
        <xdr:spPr>
          <a:xfrm>
            <a:off x="4969160" y="963851"/>
            <a:ext cx="611779" cy="3254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200">
                <a:solidFill>
                  <a:srgbClr val="F49914"/>
                </a:solidFill>
                <a:effectLst/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 editAs="absolute">
    <xdr:from>
      <xdr:col>6</xdr:col>
      <xdr:colOff>609600</xdr:colOff>
      <xdr:row>0</xdr:row>
      <xdr:rowOff>333375</xdr:rowOff>
    </xdr:from>
    <xdr:to>
      <xdr:col>6</xdr:col>
      <xdr:colOff>1562100</xdr:colOff>
      <xdr:row>0</xdr:row>
      <xdr:rowOff>817789</xdr:rowOff>
    </xdr:to>
    <xdr:grpSp>
      <xdr:nvGrpSpPr>
        <xdr:cNvPr id="30" name="Aloitus" descr="&quot;&quot;" title="Aloitus-painike">
          <a:hlinkClick xmlns:r="http://schemas.openxmlformats.org/officeDocument/2006/relationships" r:id="rId3" tooltip="Palaa aloitustaulukkoon napsauttamalla"/>
        </xdr:cNvPr>
        <xdr:cNvGrpSpPr/>
      </xdr:nvGrpSpPr>
      <xdr:grpSpPr>
        <a:xfrm>
          <a:off x="8696325" y="333375"/>
          <a:ext cx="952500" cy="484414"/>
          <a:chOff x="9086850" y="466726"/>
          <a:chExt cx="952500" cy="484414"/>
        </a:xfrm>
      </xdr:grpSpPr>
      <xdr:pic>
        <xdr:nvPicPr>
          <xdr:cNvPr id="31" name="Kuva 30" descr="Palaa aloitustaulukkoon napsauttamalla" title="Aloitus-painike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2" name="Tekstiruutu 31"/>
          <xdr:cNvSpPr txBox="1"/>
        </xdr:nvSpPr>
        <xdr:spPr>
          <a:xfrm>
            <a:off x="9228612" y="533400"/>
            <a:ext cx="702756" cy="307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18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Aloitus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114300</xdr:rowOff>
    </xdr:from>
    <xdr:to>
      <xdr:col>2</xdr:col>
      <xdr:colOff>285722</xdr:colOff>
      <xdr:row>16</xdr:row>
      <xdr:rowOff>121909</xdr:rowOff>
    </xdr:to>
    <xdr:grpSp>
      <xdr:nvGrpSpPr>
        <xdr:cNvPr id="33" name="Ryhmä 32" descr="&quot;&quot;" title="Henkilökohtaiset tiedot -painike">
          <a:hlinkClick xmlns:r="http://schemas.openxmlformats.org/officeDocument/2006/relationships" r:id="rId5" tooltip="Tarkastele henkilökohtaisia tietoja napsauttamalla"/>
        </xdr:cNvPr>
        <xdr:cNvGrpSpPr/>
      </xdr:nvGrpSpPr>
      <xdr:grpSpPr>
        <a:xfrm>
          <a:off x="981075" y="4886325"/>
          <a:ext cx="1447772" cy="731509"/>
          <a:chOff x="904875" y="2057400"/>
          <a:chExt cx="1447772" cy="598159"/>
        </a:xfrm>
      </xdr:grpSpPr>
      <xdr:pic>
        <xdr:nvPicPr>
          <xdr:cNvPr id="34" name="Kuva 33" descr="&quot;&quot;" title="Henkilökohtaiset tiedot -painike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35" name="Tekstiruutu 34"/>
          <xdr:cNvSpPr txBox="1"/>
        </xdr:nvSpPr>
        <xdr:spPr>
          <a:xfrm>
            <a:off x="914386" y="2168377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3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Henkilökohtaiset </a:t>
            </a:r>
          </a:p>
        </xdr:txBody>
      </xdr:sp>
      <xdr:sp macro="" textlink="">
        <xdr:nvSpPr>
          <xdr:cNvPr id="36" name="Tekstiruutu 35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114300</xdr:rowOff>
    </xdr:from>
    <xdr:to>
      <xdr:col>2</xdr:col>
      <xdr:colOff>1902572</xdr:colOff>
      <xdr:row>16</xdr:row>
      <xdr:rowOff>121909</xdr:rowOff>
    </xdr:to>
    <xdr:grpSp>
      <xdr:nvGrpSpPr>
        <xdr:cNvPr id="37" name="Ryhmä 36" descr="&quot;&quot;" title="Matkustustiedot-painike">
          <a:hlinkClick xmlns:r="http://schemas.openxmlformats.org/officeDocument/2006/relationships" r:id="rId7" tooltip="Tarkastele matkan tietoja napsauttamalla"/>
        </xdr:cNvPr>
        <xdr:cNvGrpSpPr/>
      </xdr:nvGrpSpPr>
      <xdr:grpSpPr>
        <a:xfrm>
          <a:off x="2594115" y="4886325"/>
          <a:ext cx="1451582" cy="731509"/>
          <a:chOff x="2493150" y="2035950"/>
          <a:chExt cx="1451582" cy="598159"/>
        </a:xfrm>
      </xdr:grpSpPr>
      <xdr:pic>
        <xdr:nvPicPr>
          <xdr:cNvPr id="38" name="Kuva 37" descr="&quot;&quot;" title="Matkustustiedot-painike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39" name="Tekstiruutu 38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4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Matkan</a:t>
            </a:r>
          </a:p>
        </xdr:txBody>
      </xdr:sp>
      <xdr:sp macro="" textlink="">
        <xdr:nvSpPr>
          <xdr:cNvPr id="40" name="Tekstiruutu 39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tiedot</a:t>
            </a:r>
          </a:p>
        </xdr:txBody>
      </xdr:sp>
    </xdr:grpSp>
    <xdr:clientData/>
  </xdr:twoCellAnchor>
  <xdr:twoCellAnchor>
    <xdr:from>
      <xdr:col>2</xdr:col>
      <xdr:colOff>2067826</xdr:colOff>
      <xdr:row>12</xdr:row>
      <xdr:rowOff>114300</xdr:rowOff>
    </xdr:from>
    <xdr:to>
      <xdr:col>5</xdr:col>
      <xdr:colOff>191401</xdr:colOff>
      <xdr:row>16</xdr:row>
      <xdr:rowOff>121909</xdr:rowOff>
    </xdr:to>
    <xdr:grpSp>
      <xdr:nvGrpSpPr>
        <xdr:cNvPr id="41" name="Ryhmä 40" descr="&quot;&quot;" title="Hotellin ja aktiviteettien tiedot -painike">
          <a:hlinkClick xmlns:r="http://schemas.openxmlformats.org/officeDocument/2006/relationships" r:id="rId9" tooltip="Tarkastele hotellin ja aktiviteettien tietoja napsauttamalla"/>
        </xdr:cNvPr>
        <xdr:cNvGrpSpPr/>
      </xdr:nvGrpSpPr>
      <xdr:grpSpPr>
        <a:xfrm>
          <a:off x="4210951" y="4886325"/>
          <a:ext cx="1447800" cy="731509"/>
          <a:chOff x="4112379" y="2033550"/>
          <a:chExt cx="1447800" cy="598159"/>
        </a:xfrm>
      </xdr:grpSpPr>
      <xdr:pic>
        <xdr:nvPicPr>
          <xdr:cNvPr id="42" name="Kuva 41" descr="&quot;&quot;" title="Hotellin tiedot -painike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43" name="Tekstiruutu 42">
            <a:hlinkClick xmlns:r="http://schemas.openxmlformats.org/officeDocument/2006/relationships" r:id="rId11"/>
          </xdr:cNvPr>
          <xdr:cNvSpPr txBox="1"/>
        </xdr:nvSpPr>
        <xdr:spPr>
          <a:xfrm>
            <a:off x="4131429" y="2090128"/>
            <a:ext cx="1428750" cy="378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Hotellin ja aktiviteettien </a:t>
            </a:r>
          </a:p>
        </xdr:txBody>
      </xdr:sp>
      <xdr:sp macro="" textlink="">
        <xdr:nvSpPr>
          <xdr:cNvPr id="44" name="Tekstiruutu 43"/>
          <xdr:cNvSpPr txBox="1"/>
        </xdr:nvSpPr>
        <xdr:spPr>
          <a:xfrm>
            <a:off x="4112379" y="2420616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05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114300</xdr:rowOff>
    </xdr:from>
    <xdr:to>
      <xdr:col>5</xdr:col>
      <xdr:colOff>1790700</xdr:colOff>
      <xdr:row>16</xdr:row>
      <xdr:rowOff>121909</xdr:rowOff>
    </xdr:to>
    <xdr:grpSp>
      <xdr:nvGrpSpPr>
        <xdr:cNvPr id="45" name="Autonvuokraus" descr="&quot;&quot;" title="Autonvuokraus-painike">
          <a:hlinkClick xmlns:r="http://schemas.openxmlformats.org/officeDocument/2006/relationships" r:id="rId12" tooltip="Tarkastele autonvuokraustietoja napsauttamalla"/>
        </xdr:cNvPr>
        <xdr:cNvGrpSpPr/>
      </xdr:nvGrpSpPr>
      <xdr:grpSpPr>
        <a:xfrm>
          <a:off x="5824005" y="4886325"/>
          <a:ext cx="1434045" cy="731509"/>
          <a:chOff x="5706630" y="2040675"/>
          <a:chExt cx="1440152" cy="598159"/>
        </a:xfrm>
      </xdr:grpSpPr>
      <xdr:pic>
        <xdr:nvPicPr>
          <xdr:cNvPr id="46" name="Kuva 45" descr="&quot;&quot;" title="Autonvuokraustiedot-painike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47" name="Tekstiruutu 46">
            <a:hlinkClick xmlns:r="http://schemas.openxmlformats.org/officeDocument/2006/relationships" r:id="rId14"/>
          </xdr:cNvPr>
          <xdr:cNvSpPr txBox="1"/>
        </xdr:nvSpPr>
        <xdr:spPr>
          <a:xfrm>
            <a:off x="5712331" y="2177071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Autonvuokrauksen</a:t>
            </a:r>
          </a:p>
        </xdr:txBody>
      </xdr:sp>
      <xdr:sp macro="" textlink="">
        <xdr:nvSpPr>
          <xdr:cNvPr id="48" name="Tekstiruutu 47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  <xdr:twoCellAnchor>
    <xdr:from>
      <xdr:col>5</xdr:col>
      <xdr:colOff>1923975</xdr:colOff>
      <xdr:row>12</xdr:row>
      <xdr:rowOff>114300</xdr:rowOff>
    </xdr:from>
    <xdr:to>
      <xdr:col>6</xdr:col>
      <xdr:colOff>895247</xdr:colOff>
      <xdr:row>16</xdr:row>
      <xdr:rowOff>125718</xdr:rowOff>
    </xdr:to>
    <xdr:grpSp>
      <xdr:nvGrpSpPr>
        <xdr:cNvPr id="49" name="Hätätilanteen tiedot" title="Hätäyhteystiedot-painike"/>
        <xdr:cNvGrpSpPr/>
      </xdr:nvGrpSpPr>
      <xdr:grpSpPr>
        <a:xfrm>
          <a:off x="7391325" y="4886325"/>
          <a:ext cx="1590647" cy="735318"/>
          <a:chOff x="7458000" y="2028750"/>
          <a:chExt cx="1447772" cy="601968"/>
        </a:xfrm>
      </xdr:grpSpPr>
      <xdr:pic>
        <xdr:nvPicPr>
          <xdr:cNvPr id="50" name="Kuva 49" descr="&quot;&quot;" title="Hätäyhteystiedot-painike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51" name="Tekstiruutu 50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600" i="1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Hätätilanteen</a:t>
            </a:r>
          </a:p>
        </xdr:txBody>
      </xdr:sp>
      <xdr:sp macro="" textlink="">
        <xdr:nvSpPr>
          <xdr:cNvPr id="52" name="Tekstiruutu 51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rPr>
              <a:t>tiedot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>
      <selection activeCell="A35" sqref="A35"/>
    </sheetView>
  </sheetViews>
  <sheetFormatPr defaultRowHeight="14.25" x14ac:dyDescent="0.25"/>
  <cols>
    <col min="1" max="1" width="4.28515625" style="4" customWidth="1"/>
    <col min="2" max="24" width="6" style="4" customWidth="1"/>
    <col min="25" max="25" width="3.140625" style="4" customWidth="1"/>
    <col min="26" max="26" width="4.42578125" style="4" customWidth="1"/>
    <col min="27" max="16384" width="9.140625" style="4"/>
  </cols>
  <sheetData>
    <row r="27" spans="1:26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14"/>
    </row>
    <row r="28" spans="1:26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14"/>
    </row>
    <row r="29" spans="1:26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14"/>
    </row>
    <row r="30" spans="1:26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14"/>
    </row>
    <row r="31" spans="1:26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14"/>
    </row>
    <row r="32" spans="1:26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14"/>
    </row>
    <row r="33" spans="1:26" ht="12.75" customHeight="1" x14ac:dyDescent="0.25">
      <c r="A33" s="21"/>
      <c r="B33" s="56">
        <f>OmaMerkintä/OmaMäärä</f>
        <v>1</v>
      </c>
      <c r="C33" s="57"/>
      <c r="D33" s="58"/>
      <c r="E33" s="22"/>
      <c r="F33" s="21"/>
      <c r="G33" s="56">
        <f ca="1">Matkamerkintä/Matkamäärä</f>
        <v>0.65</v>
      </c>
      <c r="H33" s="57"/>
      <c r="I33" s="58"/>
      <c r="J33" s="21"/>
      <c r="K33" s="21"/>
      <c r="L33" s="53">
        <f ca="1">Hotellimerkintä/Hotellimäärä</f>
        <v>0.53846153846153844</v>
      </c>
      <c r="M33" s="54"/>
      <c r="N33" s="55"/>
      <c r="O33" s="21"/>
      <c r="P33" s="21"/>
      <c r="Q33" s="56">
        <f ca="1">IF(Autonvuokraus!D4="Kyllä",Autonvuokrausmerkintä/Autonvuokrausmäärä,1)</f>
        <v>0.2857142857142857</v>
      </c>
      <c r="R33" s="57"/>
      <c r="S33" s="58"/>
      <c r="T33" s="23"/>
      <c r="U33" s="21"/>
      <c r="V33" s="53">
        <f ca="1">Hätätilannemerkintä/Hätätilannemäärä</f>
        <v>0.625</v>
      </c>
      <c r="W33" s="54"/>
      <c r="X33" s="55"/>
      <c r="Y33" s="21"/>
      <c r="Z33" s="14"/>
    </row>
    <row r="34" spans="1:26" ht="21" customHeight="1" x14ac:dyDescent="0.25">
      <c r="A34" s="21"/>
      <c r="B34" s="59" t="str">
        <f>TEXT(B33,"0 % ""valmis""")</f>
        <v>100 % valmis</v>
      </c>
      <c r="C34" s="59"/>
      <c r="D34" s="59"/>
      <c r="E34" s="22"/>
      <c r="F34" s="21"/>
      <c r="G34" s="52" t="str">
        <f ca="1">TEXT(G33,"0 % ""valmis""")</f>
        <v>65 % valmis</v>
      </c>
      <c r="H34" s="52"/>
      <c r="I34" s="52"/>
      <c r="J34" s="21"/>
      <c r="K34" s="21"/>
      <c r="L34" s="52" t="str">
        <f ca="1">TEXT(L33,"0 % ""valmis""")</f>
        <v>54 % valmis</v>
      </c>
      <c r="M34" s="52"/>
      <c r="N34" s="52"/>
      <c r="O34" s="21"/>
      <c r="P34" s="21"/>
      <c r="Q34" s="52" t="str">
        <f ca="1">TEXT(Q33,"0 % ""valmis""")</f>
        <v>29 % valmis</v>
      </c>
      <c r="R34" s="52"/>
      <c r="S34" s="52"/>
      <c r="T34" s="21"/>
      <c r="U34" s="21"/>
      <c r="V34" s="52" t="str">
        <f ca="1">TEXT(V33,"0 % ""valmis""")</f>
        <v>63 % valmis</v>
      </c>
      <c r="W34" s="52"/>
      <c r="X34" s="52"/>
      <c r="Y34" s="21"/>
      <c r="Z34" s="1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/>
  </sheetViews>
  <sheetFormatPr defaultRowHeight="14.25" x14ac:dyDescent="0.25"/>
  <cols>
    <col min="1" max="1" width="15.42578125" style="4" customWidth="1"/>
    <col min="2" max="2" width="42.85546875" style="4" customWidth="1"/>
    <col min="3" max="3" width="15.7109375" style="4" customWidth="1"/>
    <col min="4" max="4" width="32.42578125" style="4" customWidth="1"/>
    <col min="5" max="5" width="33" style="4" customWidth="1"/>
    <col min="6" max="16384" width="9.140625" style="4"/>
  </cols>
  <sheetData>
    <row r="1" spans="1:5" ht="179.25" customHeight="1" x14ac:dyDescent="0.45">
      <c r="A1" s="3"/>
      <c r="B1" s="3"/>
      <c r="C1" s="3"/>
    </row>
    <row r="3" spans="1:5" ht="36" customHeight="1" x14ac:dyDescent="0.25">
      <c r="A3" s="5" t="str">
        <f>IF(COUNTA(B4:B8)&lt;1,"*","")</f>
        <v/>
      </c>
      <c r="B3" s="17" t="s">
        <v>11</v>
      </c>
      <c r="C3" s="6" t="str">
        <f>IF(E3="",1,"")</f>
        <v/>
      </c>
      <c r="D3" s="17" t="s">
        <v>15</v>
      </c>
      <c r="E3" s="7" t="s">
        <v>65</v>
      </c>
    </row>
    <row r="4" spans="1:5" ht="18" customHeight="1" x14ac:dyDescent="0.5">
      <c r="A4" s="8"/>
      <c r="B4" s="1" t="s">
        <v>12</v>
      </c>
      <c r="C4" s="9"/>
      <c r="D4" s="18"/>
      <c r="E4" s="10"/>
    </row>
    <row r="5" spans="1:5" ht="18" customHeight="1" x14ac:dyDescent="0.25">
      <c r="A5" s="8"/>
      <c r="B5" s="2" t="s">
        <v>13</v>
      </c>
      <c r="C5" s="64" t="str">
        <f>IF(E5="",1,"")</f>
        <v/>
      </c>
      <c r="D5" s="61" t="s">
        <v>16</v>
      </c>
      <c r="E5" s="62" t="s">
        <v>66</v>
      </c>
    </row>
    <row r="6" spans="1:5" ht="18" customHeight="1" x14ac:dyDescent="0.25">
      <c r="A6" s="8"/>
      <c r="B6" s="2" t="s">
        <v>14</v>
      </c>
      <c r="C6" s="64"/>
      <c r="D6" s="61"/>
      <c r="E6" s="63"/>
    </row>
    <row r="7" spans="1:5" ht="18" customHeight="1" x14ac:dyDescent="0.5">
      <c r="A7" s="8"/>
      <c r="B7" s="2"/>
      <c r="D7" s="18"/>
      <c r="E7" s="10"/>
    </row>
    <row r="8" spans="1:5" ht="18" customHeight="1" x14ac:dyDescent="0.25">
      <c r="A8" s="8"/>
      <c r="B8" s="2"/>
      <c r="C8" s="65" t="str">
        <f>IF((E8=0)+(E8=""),1,"")</f>
        <v/>
      </c>
      <c r="D8" s="61" t="s">
        <v>17</v>
      </c>
      <c r="E8" s="62" t="s">
        <v>67</v>
      </c>
    </row>
    <row r="9" spans="1:5" ht="18" customHeight="1" x14ac:dyDescent="0.25">
      <c r="B9" s="11"/>
      <c r="C9" s="65"/>
      <c r="D9" s="61"/>
      <c r="E9" s="63"/>
    </row>
    <row r="10" spans="1:5" ht="18" customHeight="1" x14ac:dyDescent="0.25">
      <c r="B10" s="12"/>
      <c r="C10" s="13"/>
      <c r="D10" s="14"/>
      <c r="E10" s="15"/>
    </row>
    <row r="11" spans="1:5" ht="18" customHeight="1" x14ac:dyDescent="0.25">
      <c r="A11" s="16">
        <f>OmaMerkintä</f>
        <v>3</v>
      </c>
      <c r="B11" s="10" t="str">
        <f>IF(A11&lt;&gt;OmaMäärä,"Tärkeitä tietoja puuttuu","Tärkeät tiedot valmiit")</f>
        <v>Tärkeät tiedot valmiit</v>
      </c>
    </row>
    <row r="18" spans="2:5" x14ac:dyDescent="0.25">
      <c r="B18" s="60"/>
      <c r="C18" s="60"/>
      <c r="D18" s="60"/>
      <c r="E18" s="60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OmaMäärä</xm:f>
              </x14:cfvo>
              <x14:cfvo type="formula">
                <xm:f>OmaMäärä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4.25" x14ac:dyDescent="0.25"/>
  <cols>
    <col min="1" max="1" width="13.85546875" style="4" customWidth="1"/>
    <col min="2" max="2" width="28.28515625" style="4" customWidth="1"/>
    <col min="3" max="3" width="28.42578125" style="4" customWidth="1"/>
    <col min="4" max="4" width="11" style="4" customWidth="1"/>
    <col min="5" max="5" width="28.28515625" style="4" customWidth="1"/>
    <col min="6" max="6" width="29.42578125" style="4" customWidth="1"/>
    <col min="7" max="7" width="13.85546875" style="4" customWidth="1"/>
    <col min="8" max="8" width="8" style="4" customWidth="1"/>
    <col min="9" max="16384" width="9.140625" style="4"/>
  </cols>
  <sheetData>
    <row r="1" spans="1:6" ht="133.5" customHeight="1" x14ac:dyDescent="0.45">
      <c r="A1" s="3"/>
      <c r="B1" s="3"/>
    </row>
    <row r="2" spans="1:6" s="14" customFormat="1" x14ac:dyDescent="0.25">
      <c r="A2" s="4"/>
      <c r="B2" s="4"/>
    </row>
    <row r="3" spans="1:6" ht="36" customHeight="1" x14ac:dyDescent="0.25">
      <c r="B3" s="31" t="s">
        <v>18</v>
      </c>
      <c r="C3" s="24"/>
      <c r="E3" s="31" t="s">
        <v>35</v>
      </c>
      <c r="F3" s="24"/>
    </row>
    <row r="4" spans="1:6" ht="18" customHeight="1" x14ac:dyDescent="0.25">
      <c r="A4" s="20" t="str">
        <f ca="1">IF(C4="",1,"")</f>
        <v/>
      </c>
      <c r="B4" s="1" t="s">
        <v>19</v>
      </c>
      <c r="C4" s="25">
        <f ca="1">TODAY()+45</f>
        <v>41308</v>
      </c>
      <c r="D4" s="20" t="str">
        <f t="shared" ref="D4:D11" ca="1" si="0">IF(F4="",1,"")</f>
        <v/>
      </c>
      <c r="E4" s="1" t="s">
        <v>19</v>
      </c>
      <c r="F4" s="25">
        <f ca="1">TODAY()+51</f>
        <v>41314</v>
      </c>
    </row>
    <row r="5" spans="1:6" ht="18" customHeight="1" x14ac:dyDescent="0.25">
      <c r="A5" s="20" t="str">
        <f>IF(C5="",1,"")</f>
        <v/>
      </c>
      <c r="B5" s="2" t="s">
        <v>20</v>
      </c>
      <c r="C5" s="38" t="s">
        <v>9</v>
      </c>
      <c r="D5" s="20" t="str">
        <f t="shared" si="0"/>
        <v/>
      </c>
      <c r="E5" s="2" t="s">
        <v>20</v>
      </c>
      <c r="F5" s="38" t="s">
        <v>9</v>
      </c>
    </row>
    <row r="6" spans="1:6" ht="18" customHeight="1" x14ac:dyDescent="0.25">
      <c r="A6" s="20" t="str">
        <f>IF(C6="",1,"")</f>
        <v/>
      </c>
      <c r="B6" s="2" t="s">
        <v>21</v>
      </c>
      <c r="C6" s="38" t="s">
        <v>0</v>
      </c>
      <c r="D6" s="20">
        <f t="shared" si="0"/>
        <v>1</v>
      </c>
      <c r="E6" s="2" t="s">
        <v>21</v>
      </c>
      <c r="F6" s="38"/>
    </row>
    <row r="7" spans="1:6" ht="18" customHeight="1" x14ac:dyDescent="0.25">
      <c r="A7" s="20" t="str">
        <f>IF(C7="",1,"")</f>
        <v/>
      </c>
      <c r="B7" s="2" t="s">
        <v>22</v>
      </c>
      <c r="C7" s="38" t="s">
        <v>2</v>
      </c>
      <c r="D7" s="20" t="str">
        <f t="shared" si="0"/>
        <v/>
      </c>
      <c r="E7" s="2" t="s">
        <v>22</v>
      </c>
      <c r="F7" s="38" t="s">
        <v>1</v>
      </c>
    </row>
    <row r="8" spans="1:6" ht="18" customHeight="1" x14ac:dyDescent="0.25">
      <c r="A8" s="20" t="str">
        <f>IF(C8="",1,"")</f>
        <v/>
      </c>
      <c r="B8" s="2" t="s">
        <v>23</v>
      </c>
      <c r="C8" s="50">
        <v>0.52083333333333337</v>
      </c>
      <c r="D8" s="20">
        <f t="shared" si="0"/>
        <v>1</v>
      </c>
      <c r="E8" s="2" t="s">
        <v>23</v>
      </c>
      <c r="F8" s="50"/>
    </row>
    <row r="9" spans="1:6" ht="18" customHeight="1" x14ac:dyDescent="0.25">
      <c r="A9" s="20"/>
      <c r="B9" s="2" t="s">
        <v>24</v>
      </c>
      <c r="C9" s="38"/>
      <c r="D9" s="20">
        <f t="shared" si="0"/>
        <v>1</v>
      </c>
      <c r="E9" s="2" t="s">
        <v>24</v>
      </c>
      <c r="F9" s="38"/>
    </row>
    <row r="10" spans="1:6" ht="18" customHeight="1" x14ac:dyDescent="0.25">
      <c r="A10" s="20" t="str">
        <f>IF(C10="",1,"")</f>
        <v/>
      </c>
      <c r="B10" s="2" t="s">
        <v>25</v>
      </c>
      <c r="C10" s="38" t="s">
        <v>1</v>
      </c>
      <c r="D10" s="20">
        <f t="shared" si="0"/>
        <v>1</v>
      </c>
      <c r="E10" s="2" t="s">
        <v>25</v>
      </c>
      <c r="F10" s="38"/>
    </row>
    <row r="11" spans="1:6" ht="18" customHeight="1" x14ac:dyDescent="0.25">
      <c r="A11" s="20" t="str">
        <f>IF(C11="",1,"")</f>
        <v/>
      </c>
      <c r="B11" s="2" t="s">
        <v>26</v>
      </c>
      <c r="C11" s="50">
        <v>0.52222222222222225</v>
      </c>
      <c r="D11" s="20">
        <f t="shared" si="0"/>
        <v>1</v>
      </c>
      <c r="E11" s="2" t="s">
        <v>26</v>
      </c>
      <c r="F11" s="50"/>
    </row>
    <row r="12" spans="1:6" ht="18" customHeight="1" x14ac:dyDescent="0.25">
      <c r="A12" s="20"/>
      <c r="B12" s="2" t="s">
        <v>27</v>
      </c>
      <c r="C12" s="38" t="s">
        <v>28</v>
      </c>
      <c r="D12" s="20"/>
      <c r="E12" s="2" t="s">
        <v>27</v>
      </c>
      <c r="F12" s="38"/>
    </row>
    <row r="13" spans="1:6" ht="18" customHeight="1" x14ac:dyDescent="0.25">
      <c r="A13" s="20" t="str">
        <f>IF(C13="",1,"")</f>
        <v/>
      </c>
      <c r="B13" s="2" t="s">
        <v>29</v>
      </c>
      <c r="C13" s="38" t="s">
        <v>10</v>
      </c>
      <c r="D13" s="20">
        <f>IF(F13="",1,"")</f>
        <v>1</v>
      </c>
      <c r="E13" s="2" t="s">
        <v>29</v>
      </c>
      <c r="F13" s="38"/>
    </row>
    <row r="14" spans="1:6" ht="18" customHeight="1" x14ac:dyDescent="0.25">
      <c r="A14" s="20" t="str">
        <f>IF(C14="",1,"")</f>
        <v/>
      </c>
      <c r="B14" s="2" t="s">
        <v>30</v>
      </c>
      <c r="C14" s="38" t="s">
        <v>31</v>
      </c>
      <c r="D14" s="20">
        <f>IF(F14="",1,"")</f>
        <v>1</v>
      </c>
      <c r="E14" s="2" t="s">
        <v>30</v>
      </c>
      <c r="F14" s="38"/>
    </row>
    <row r="15" spans="1:6" ht="18" customHeight="1" x14ac:dyDescent="0.25">
      <c r="A15" s="20" t="str">
        <f>IF(C15="",1,"")</f>
        <v/>
      </c>
      <c r="B15" s="2" t="s">
        <v>32</v>
      </c>
      <c r="C15" s="38" t="s">
        <v>33</v>
      </c>
      <c r="D15" s="20"/>
      <c r="E15" s="2" t="s">
        <v>32</v>
      </c>
      <c r="F15" s="38"/>
    </row>
    <row r="16" spans="1:6" ht="18" customHeight="1" x14ac:dyDescent="0.25">
      <c r="A16" s="20"/>
      <c r="B16" s="11" t="s">
        <v>34</v>
      </c>
      <c r="C16" s="39">
        <v>1235550234</v>
      </c>
      <c r="D16" s="20"/>
      <c r="E16" s="11" t="s">
        <v>34</v>
      </c>
      <c r="F16" s="39">
        <v>1235550234</v>
      </c>
    </row>
    <row r="17" spans="1:6" ht="18" customHeight="1" x14ac:dyDescent="0.25"/>
    <row r="18" spans="1:6" ht="18" customHeight="1" x14ac:dyDescent="0.25">
      <c r="A18" s="16">
        <f ca="1">Matkamerkintä</f>
        <v>13</v>
      </c>
      <c r="B18" s="10" t="str">
        <f ca="1">IF(A18&lt;&gt;Matkamäärä,"Tärkeitä tietoja puuttuu","Tärkeät tiedot valmiit")</f>
        <v>Tärkeitä tietoja puuttuu</v>
      </c>
    </row>
    <row r="24" spans="1:6" x14ac:dyDescent="0.25">
      <c r="B24" s="60"/>
      <c r="C24" s="60"/>
      <c r="D24" s="60"/>
      <c r="E24" s="60"/>
      <c r="F24" s="60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Matkamäärä</xm:f>
              </x14:cfvo>
              <x14:cfvo type="formula">
                <xm:f>Matkamäärä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/>
  </sheetViews>
  <sheetFormatPr defaultRowHeight="14.25" x14ac:dyDescent="0.25"/>
  <cols>
    <col min="1" max="1" width="6.42578125" style="4" customWidth="1"/>
    <col min="2" max="2" width="25.140625" style="4" customWidth="1"/>
    <col min="3" max="3" width="34.42578125" style="4" customWidth="1"/>
    <col min="4" max="4" width="3.85546875" style="4" customWidth="1"/>
    <col min="5" max="5" width="2.42578125" style="4" customWidth="1"/>
    <col min="6" max="6" width="25.140625" style="4" customWidth="1"/>
    <col min="7" max="7" width="47.7109375" style="4" customWidth="1"/>
    <col min="8" max="8" width="5.7109375" style="4" customWidth="1"/>
    <col min="9" max="16384" width="9.140625" style="4"/>
  </cols>
  <sheetData>
    <row r="1" spans="1:7" ht="133.5" customHeight="1" x14ac:dyDescent="0.45">
      <c r="A1" s="3"/>
      <c r="B1" s="3"/>
      <c r="C1" s="3"/>
    </row>
    <row r="2" spans="1:7" x14ac:dyDescent="0.25">
      <c r="C2" s="40"/>
    </row>
    <row r="3" spans="1:7" ht="36" customHeight="1" x14ac:dyDescent="0.55000000000000004">
      <c r="B3" s="31" t="s">
        <v>36</v>
      </c>
      <c r="C3" s="32"/>
      <c r="D3" s="33"/>
      <c r="E3" s="33"/>
      <c r="F3" s="31" t="s">
        <v>44</v>
      </c>
      <c r="G3" s="24"/>
    </row>
    <row r="4" spans="1:7" ht="18" customHeight="1" x14ac:dyDescent="0.25">
      <c r="A4" s="20" t="str">
        <f t="shared" ref="A4:A10" ca="1" si="0">IF(C4="",1,"")</f>
        <v/>
      </c>
      <c r="B4" s="1" t="s">
        <v>37</v>
      </c>
      <c r="C4" s="25">
        <f ca="1">TODAY()+45</f>
        <v>41308</v>
      </c>
      <c r="E4" s="41"/>
      <c r="F4" s="34" t="s">
        <v>45</v>
      </c>
      <c r="G4" s="42" t="s">
        <v>46</v>
      </c>
    </row>
    <row r="5" spans="1:7" ht="18" customHeight="1" x14ac:dyDescent="0.25">
      <c r="A5" s="20" t="str">
        <f t="shared" si="0"/>
        <v/>
      </c>
      <c r="B5" s="2" t="s">
        <v>38</v>
      </c>
      <c r="C5" s="38" t="s">
        <v>3</v>
      </c>
      <c r="E5" s="20">
        <f>IF(AND($G$4&lt;&gt;"",G5=""),1,"")</f>
        <v>1</v>
      </c>
      <c r="F5" s="36" t="s">
        <v>47</v>
      </c>
      <c r="G5" s="43"/>
    </row>
    <row r="6" spans="1:7" ht="18" customHeight="1" x14ac:dyDescent="0.25">
      <c r="A6" s="20" t="str">
        <f t="shared" si="0"/>
        <v/>
      </c>
      <c r="B6" s="2" t="s">
        <v>39</v>
      </c>
      <c r="C6" s="38" t="s">
        <v>5</v>
      </c>
      <c r="E6" s="20">
        <f>IF(AND($G$4&lt;&gt;"",G6=""),1,"")</f>
        <v>1</v>
      </c>
      <c r="F6" s="2" t="s">
        <v>37</v>
      </c>
      <c r="G6" s="28"/>
    </row>
    <row r="7" spans="1:7" ht="18" customHeight="1" x14ac:dyDescent="0.25">
      <c r="A7" s="20" t="str">
        <f t="shared" si="0"/>
        <v/>
      </c>
      <c r="B7" s="2" t="s">
        <v>40</v>
      </c>
      <c r="C7" s="26" t="s">
        <v>1</v>
      </c>
      <c r="E7" s="20">
        <f>IF(AND($G$4&lt;&gt;"",G7=""),1,"")</f>
        <v>1</v>
      </c>
      <c r="F7" s="44" t="s">
        <v>43</v>
      </c>
      <c r="G7" s="45"/>
    </row>
    <row r="8" spans="1:7" ht="18" customHeight="1" x14ac:dyDescent="0.25">
      <c r="A8" s="20" t="str">
        <f t="shared" ca="1" si="0"/>
        <v/>
      </c>
      <c r="B8" s="2" t="s">
        <v>41</v>
      </c>
      <c r="C8" s="51">
        <f ca="1">TODAY()+45.5</f>
        <v>41308.5</v>
      </c>
      <c r="E8" s="46"/>
      <c r="F8" s="34" t="s">
        <v>48</v>
      </c>
      <c r="G8" s="42" t="s">
        <v>8</v>
      </c>
    </row>
    <row r="9" spans="1:7" ht="18" customHeight="1" x14ac:dyDescent="0.25">
      <c r="A9" s="20" t="str">
        <f t="shared" ca="1" si="0"/>
        <v/>
      </c>
      <c r="B9" s="2" t="s">
        <v>42</v>
      </c>
      <c r="C9" s="51">
        <f ca="1">TODAY()+50.5</f>
        <v>41313.5</v>
      </c>
      <c r="E9" s="20">
        <f>IF(AND($G$8&lt;&gt;"",G9=""),1,"")</f>
        <v>1</v>
      </c>
      <c r="F9" s="36" t="s">
        <v>47</v>
      </c>
      <c r="G9" s="43"/>
    </row>
    <row r="10" spans="1:7" ht="18" customHeight="1" x14ac:dyDescent="0.25">
      <c r="A10" s="20" t="str">
        <f t="shared" si="0"/>
        <v/>
      </c>
      <c r="B10" s="11" t="s">
        <v>43</v>
      </c>
      <c r="C10" s="47" t="s">
        <v>6</v>
      </c>
      <c r="E10" s="20">
        <f>IF(AND($G$8&lt;&gt;"",G10=""),1,"")</f>
        <v>1</v>
      </c>
      <c r="F10" s="2" t="s">
        <v>37</v>
      </c>
      <c r="G10" s="28"/>
    </row>
    <row r="11" spans="1:7" ht="18" customHeight="1" x14ac:dyDescent="0.25">
      <c r="E11" s="20">
        <f>IF(AND($G$8&lt;&gt;"",G11=""),1,"")</f>
        <v>1</v>
      </c>
      <c r="F11" s="44" t="s">
        <v>43</v>
      </c>
      <c r="G11" s="45"/>
    </row>
    <row r="12" spans="1:7" ht="18" customHeight="1" x14ac:dyDescent="0.25">
      <c r="A12" s="16">
        <f ca="1">Hotellimerkintä</f>
        <v>7</v>
      </c>
      <c r="B12" s="10" t="str">
        <f ca="1">IF(A12&lt;&gt;Hotellimäärä,"Tärkeitä tietoja puuttuu","Tärkeät tiedot valmiit")</f>
        <v>Tärkeitä tietoja puuttuu</v>
      </c>
      <c r="E12" s="48"/>
      <c r="F12" s="34" t="s">
        <v>49</v>
      </c>
      <c r="G12" s="42"/>
    </row>
    <row r="13" spans="1:7" ht="18" customHeight="1" x14ac:dyDescent="0.25">
      <c r="E13" s="20" t="str">
        <f>IF(AND($G$12&lt;&gt;"",G13=""),1,"")</f>
        <v/>
      </c>
      <c r="F13" s="36" t="s">
        <v>47</v>
      </c>
      <c r="G13" s="43"/>
    </row>
    <row r="14" spans="1:7" ht="18" customHeight="1" x14ac:dyDescent="0.25">
      <c r="E14" s="20" t="str">
        <f>IF(AND($G$12&lt;&gt;"",G14=""),1,"")</f>
        <v/>
      </c>
      <c r="F14" s="2" t="s">
        <v>37</v>
      </c>
      <c r="G14" s="28"/>
    </row>
    <row r="15" spans="1:7" ht="18" customHeight="1" x14ac:dyDescent="0.25">
      <c r="E15" s="20" t="str">
        <f>IF(AND($G$12&lt;&gt;"",G15=""),1,"")</f>
        <v/>
      </c>
      <c r="F15" s="11" t="s">
        <v>43</v>
      </c>
      <c r="G15" s="47"/>
    </row>
    <row r="19" spans="2:7" x14ac:dyDescent="0.25">
      <c r="C19" s="19"/>
    </row>
    <row r="20" spans="2:7" x14ac:dyDescent="0.25">
      <c r="C20" s="49"/>
    </row>
    <row r="21" spans="2:7" x14ac:dyDescent="0.25">
      <c r="C21" s="49"/>
    </row>
    <row r="22" spans="2:7" x14ac:dyDescent="0.25">
      <c r="B22" s="60"/>
      <c r="C22" s="60"/>
      <c r="D22" s="60"/>
      <c r="E22" s="60"/>
      <c r="F22" s="60"/>
      <c r="G22" s="60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Hotellimäärä</xm:f>
              </x14:cfvo>
              <x14:cfvo type="formula">
                <xm:f>Hotellimäärä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/>
  </sheetViews>
  <sheetFormatPr defaultRowHeight="14.25" x14ac:dyDescent="0.25"/>
  <cols>
    <col min="1" max="1" width="13.7109375" style="4" customWidth="1"/>
    <col min="2" max="2" width="6.28515625" style="4" customWidth="1"/>
    <col min="3" max="3" width="27" style="4" customWidth="1"/>
    <col min="4" max="4" width="61.7109375" style="4" customWidth="1"/>
    <col min="5" max="5" width="13.7109375" style="4" customWidth="1"/>
    <col min="6" max="6" width="6.28515625" style="4" customWidth="1"/>
    <col min="7" max="16384" width="9.140625" style="4"/>
  </cols>
  <sheetData>
    <row r="1" spans="2:4" ht="157.5" customHeight="1" x14ac:dyDescent="0.45">
      <c r="B1" s="3"/>
      <c r="C1" s="3"/>
      <c r="D1" s="3"/>
    </row>
    <row r="2" spans="2:4" s="14" customFormat="1" x14ac:dyDescent="0.25">
      <c r="B2" s="4"/>
      <c r="C2" s="4"/>
    </row>
    <row r="3" spans="2:4" ht="36" customHeight="1" x14ac:dyDescent="0.25">
      <c r="C3" s="31" t="s">
        <v>50</v>
      </c>
      <c r="D3" s="24"/>
    </row>
    <row r="4" spans="2:4" s="14" customFormat="1" ht="18" customHeight="1" x14ac:dyDescent="0.25">
      <c r="C4" s="34" t="s">
        <v>51</v>
      </c>
      <c r="D4" s="35" t="s">
        <v>64</v>
      </c>
    </row>
    <row r="5" spans="2:4" ht="18" customHeight="1" x14ac:dyDescent="0.25">
      <c r="B5" s="20" t="str">
        <f t="shared" ref="B5:B11" ca="1" si="0">IF(AND($D$4="Kyllä",D5=""),1,"")</f>
        <v/>
      </c>
      <c r="C5" s="36" t="s">
        <v>37</v>
      </c>
      <c r="D5" s="37">
        <f ca="1">TODAY()+45</f>
        <v>41308</v>
      </c>
    </row>
    <row r="6" spans="2:4" ht="18" customHeight="1" x14ac:dyDescent="0.25">
      <c r="B6" s="20">
        <f t="shared" si="0"/>
        <v>1</v>
      </c>
      <c r="C6" s="2" t="s">
        <v>52</v>
      </c>
      <c r="D6" s="38"/>
    </row>
    <row r="7" spans="2:4" ht="18" customHeight="1" x14ac:dyDescent="0.25">
      <c r="B7" s="20">
        <f t="shared" si="0"/>
        <v>1</v>
      </c>
      <c r="C7" s="2" t="s">
        <v>53</v>
      </c>
      <c r="D7" s="27"/>
    </row>
    <row r="8" spans="2:4" ht="18" customHeight="1" x14ac:dyDescent="0.25">
      <c r="B8" s="20">
        <f t="shared" si="0"/>
        <v>1</v>
      </c>
      <c r="C8" s="2" t="s">
        <v>54</v>
      </c>
      <c r="D8" s="27"/>
    </row>
    <row r="9" spans="2:4" ht="18" customHeight="1" x14ac:dyDescent="0.25">
      <c r="B9" s="20">
        <f t="shared" si="0"/>
        <v>1</v>
      </c>
      <c r="C9" s="2" t="s">
        <v>43</v>
      </c>
      <c r="D9" s="38"/>
    </row>
    <row r="10" spans="2:4" ht="18" customHeight="1" x14ac:dyDescent="0.25">
      <c r="B10" s="20" t="str">
        <f t="shared" si="0"/>
        <v/>
      </c>
      <c r="C10" s="2" t="s">
        <v>55</v>
      </c>
      <c r="D10" s="38" t="s">
        <v>4</v>
      </c>
    </row>
    <row r="11" spans="2:4" ht="18" customHeight="1" x14ac:dyDescent="0.25">
      <c r="B11" s="20">
        <f t="shared" si="0"/>
        <v>1</v>
      </c>
      <c r="C11" s="11" t="s">
        <v>56</v>
      </c>
      <c r="D11" s="39"/>
    </row>
    <row r="12" spans="2:4" ht="18" customHeight="1" x14ac:dyDescent="0.25"/>
    <row r="13" spans="2:4" ht="18" customHeight="1" x14ac:dyDescent="0.3">
      <c r="B13" s="16">
        <f ca="1">Autonvuokrausmerkintä</f>
        <v>2</v>
      </c>
      <c r="C13" s="30" t="str">
        <f ca="1">IF(B13&lt;&gt;Autonvuokrausmäärä,"Tärkeitä tietoja puuttuu","Tärkeät tiedot valmiit")</f>
        <v>Tärkeitä tietoja puuttuu</v>
      </c>
    </row>
    <row r="19" spans="1:5" x14ac:dyDescent="0.25">
      <c r="A19" s="60"/>
      <c r="B19" s="60"/>
      <c r="C19" s="60"/>
      <c r="D19" s="60"/>
      <c r="E19" s="60"/>
    </row>
  </sheetData>
  <mergeCells count="1">
    <mergeCell ref="A19:E19"/>
  </mergeCells>
  <dataValidations count="1">
    <dataValidation type="list" allowBlank="1" showInputMessage="1" showErrorMessage="1" sqref="D4">
      <formula1>"Kyllä,Ei"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Autonvuokrausmäärä</xm:f>
              </x14:cfvo>
              <x14:cfvo type="formula">
                <xm:f>Autonvuokrausmäärä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/>
  </sheetViews>
  <sheetFormatPr defaultRowHeight="14.25" x14ac:dyDescent="0.25"/>
  <cols>
    <col min="1" max="1" width="9.140625" style="4" customWidth="1"/>
    <col min="2" max="2" width="23" style="4" customWidth="1"/>
    <col min="3" max="3" width="43.7109375" style="4" customWidth="1"/>
    <col min="4" max="4" width="3.5703125" style="4" customWidth="1"/>
    <col min="5" max="5" width="2.5703125" style="4" customWidth="1"/>
    <col min="6" max="6" width="39.28515625" style="4" customWidth="1"/>
    <col min="7" max="7" width="28.85546875" style="4" customWidth="1"/>
    <col min="8" max="16384" width="9.140625" style="4"/>
  </cols>
  <sheetData>
    <row r="1" spans="1:7" ht="167.25" customHeight="1" x14ac:dyDescent="0.45">
      <c r="A1" s="3"/>
      <c r="B1" s="3"/>
      <c r="C1" s="3"/>
    </row>
    <row r="2" spans="1:7" s="14" customFormat="1" x14ac:dyDescent="0.25">
      <c r="A2" s="4"/>
      <c r="B2" s="4"/>
    </row>
    <row r="3" spans="1:7" ht="36" customHeight="1" x14ac:dyDescent="0.55000000000000004">
      <c r="B3" s="31" t="s">
        <v>57</v>
      </c>
      <c r="C3" s="32"/>
      <c r="D3" s="33"/>
      <c r="E3" s="33"/>
      <c r="F3" s="31" t="s">
        <v>62</v>
      </c>
      <c r="G3" s="24"/>
    </row>
    <row r="4" spans="1:7" ht="18" customHeight="1" x14ac:dyDescent="0.25">
      <c r="A4" s="20" t="str">
        <f t="shared" ref="A4:A9" si="0">IF(C4="",1,"")</f>
        <v/>
      </c>
      <c r="B4" s="1" t="s">
        <v>58</v>
      </c>
      <c r="C4" s="25" t="s">
        <v>7</v>
      </c>
      <c r="E4" s="64">
        <f>IF(G4="",1,"")</f>
        <v>1</v>
      </c>
      <c r="F4" s="71" t="s">
        <v>63</v>
      </c>
      <c r="G4" s="70"/>
    </row>
    <row r="5" spans="1:7" ht="18" customHeight="1" x14ac:dyDescent="0.25">
      <c r="A5" s="20" t="str">
        <f t="shared" si="0"/>
        <v/>
      </c>
      <c r="B5" s="2" t="s">
        <v>56</v>
      </c>
      <c r="C5" s="26">
        <v>1235550567</v>
      </c>
      <c r="E5" s="64"/>
      <c r="F5" s="66"/>
      <c r="G5" s="69"/>
    </row>
    <row r="6" spans="1:7" ht="18" customHeight="1" x14ac:dyDescent="0.25">
      <c r="A6" s="20" t="str">
        <f t="shared" si="0"/>
        <v/>
      </c>
      <c r="B6" s="2" t="s">
        <v>59</v>
      </c>
      <c r="C6" s="51">
        <v>5</v>
      </c>
      <c r="E6" s="64">
        <f>IF(G6="",1,"")</f>
        <v>1</v>
      </c>
      <c r="F6" s="66" t="s">
        <v>63</v>
      </c>
      <c r="G6" s="68"/>
    </row>
    <row r="7" spans="1:7" ht="18" customHeight="1" x14ac:dyDescent="0.25">
      <c r="A7" s="20" t="str">
        <f t="shared" si="0"/>
        <v/>
      </c>
      <c r="B7" s="2" t="s">
        <v>43</v>
      </c>
      <c r="C7" s="51">
        <v>5</v>
      </c>
      <c r="E7" s="64"/>
      <c r="F7" s="66"/>
      <c r="G7" s="69"/>
    </row>
    <row r="8" spans="1:7" ht="18" customHeight="1" x14ac:dyDescent="0.25">
      <c r="A8" s="20" t="str">
        <f t="shared" ca="1" si="0"/>
        <v/>
      </c>
      <c r="B8" s="2" t="s">
        <v>60</v>
      </c>
      <c r="C8" s="28">
        <f ca="1">TODAY()</f>
        <v>41263</v>
      </c>
      <c r="E8" s="5"/>
      <c r="F8" s="66" t="s">
        <v>63</v>
      </c>
      <c r="G8" s="66"/>
    </row>
    <row r="9" spans="1:7" ht="18" customHeight="1" x14ac:dyDescent="0.3">
      <c r="A9" s="20">
        <f t="shared" si="0"/>
        <v>1</v>
      </c>
      <c r="B9" s="11" t="s">
        <v>61</v>
      </c>
      <c r="C9" s="29"/>
      <c r="E9" s="9"/>
      <c r="F9" s="67"/>
      <c r="G9" s="67"/>
    </row>
    <row r="10" spans="1:7" ht="18" customHeight="1" x14ac:dyDescent="0.25"/>
    <row r="11" spans="1:7" ht="18" customHeight="1" x14ac:dyDescent="0.3">
      <c r="A11" s="16">
        <f ca="1">Hätätilannemerkintä</f>
        <v>5</v>
      </c>
      <c r="B11" s="30" t="str">
        <f ca="1">IF(A11&lt;&gt;Hätätilannemäärä,"Tärkeitä tietoja puuttuu","Tärkeät tiedot valmiit")</f>
        <v>Tärkeitä tietoja puuttuu</v>
      </c>
    </row>
    <row r="17" spans="2:7" x14ac:dyDescent="0.25">
      <c r="B17" s="60"/>
      <c r="C17" s="60"/>
      <c r="D17" s="60"/>
      <c r="E17" s="60"/>
      <c r="F17" s="60"/>
      <c r="G17" s="60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Hätätilannemäärä</xm:f>
              </x14:cfvo>
              <x14:cfvo type="formula">
                <xm:f>Hätätilannemäärä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ECF75D26760554489385AC954973E7EB0400F81816502B2BDF4D987F80A85D9BFCAE" ma:contentTypeVersion="56" ma:contentTypeDescription="Create a new document." ma:contentTypeScope="" ma:versionID="d0e4570ef4f158f42ec67a92531efa0a">
  <xsd:schema xmlns:xsd="http://www.w3.org/2001/XMLSchema" xmlns:xs="http://www.w3.org/2001/XMLSchema" xmlns:p="http://schemas.microsoft.com/office/2006/metadata/properties" xmlns:ns2="fed321ae-6156-42a7-960a-52334cae8eeb" targetNamespace="http://schemas.microsoft.com/office/2006/metadata/properties" ma:root="true" ma:fieldsID="99757c62dd58125eb8c5198fef8edc7b" ns2:_="">
    <xsd:import namespace="fed321ae-6156-42a7-960a-52334cae8eeb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d321ae-6156-42a7-960a-52334cae8eeb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68641d70-7d20-4b75-b4ee-9f1fb20806b1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B1967E72-6893-4011-8CD3-FDE06138676D}" ma:internalName="CSXSubmissionMarket" ma:readOnly="false" ma:showField="MarketName" ma:web="fed321ae-6156-42a7-960a-52334cae8eeb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fe96cbd0-4081-4635-a9a4-fa541e84c6c2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C3B3AD65-8B61-4249-9240-C14FD59538C2}" ma:internalName="InProjectListLookup" ma:readOnly="true" ma:showField="InProjectList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8a71d5ef-89a4-44cb-b82e-12ecc0190b73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C3B3AD65-8B61-4249-9240-C14FD59538C2}" ma:internalName="LastCompleteVersionLookup" ma:readOnly="true" ma:showField="LastCompleteVersion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C3B3AD65-8B61-4249-9240-C14FD59538C2}" ma:internalName="LastPreviewErrorLookup" ma:readOnly="true" ma:showField="LastPreviewError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C3B3AD65-8B61-4249-9240-C14FD59538C2}" ma:internalName="LastPreviewResultLookup" ma:readOnly="true" ma:showField="LastPreviewResult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C3B3AD65-8B61-4249-9240-C14FD59538C2}" ma:internalName="LastPreviewAttemptDateLookup" ma:readOnly="true" ma:showField="LastPreviewAttemptDate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C3B3AD65-8B61-4249-9240-C14FD59538C2}" ma:internalName="LastPreviewedByLookup" ma:readOnly="true" ma:showField="LastPreviewedBy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C3B3AD65-8B61-4249-9240-C14FD59538C2}" ma:internalName="LastPreviewTimeLookup" ma:readOnly="true" ma:showField="LastPreviewTime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C3B3AD65-8B61-4249-9240-C14FD59538C2}" ma:internalName="LastPreviewVersionLookup" ma:readOnly="true" ma:showField="LastPreviewVersion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C3B3AD65-8B61-4249-9240-C14FD59538C2}" ma:internalName="LastPublishErrorLookup" ma:readOnly="true" ma:showField="LastPublishError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C3B3AD65-8B61-4249-9240-C14FD59538C2}" ma:internalName="LastPublishResultLookup" ma:readOnly="true" ma:showField="LastPublishResult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C3B3AD65-8B61-4249-9240-C14FD59538C2}" ma:internalName="LastPublishAttemptDateLookup" ma:readOnly="true" ma:showField="LastPublishAttemptDate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C3B3AD65-8B61-4249-9240-C14FD59538C2}" ma:internalName="LastPublishedByLookup" ma:readOnly="true" ma:showField="LastPublishedBy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C3B3AD65-8B61-4249-9240-C14FD59538C2}" ma:internalName="LastPublishTimeLookup" ma:readOnly="true" ma:showField="LastPublishTime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C3B3AD65-8B61-4249-9240-C14FD59538C2}" ma:internalName="LastPublishVersionLookup" ma:readOnly="true" ma:showField="LastPublishVersion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26754A51-5249-4B19-8109-536CA3716581}" ma:internalName="LocLastLocAttemptVersionLookup" ma:readOnly="false" ma:showField="LastLocAttemptVersion" ma:web="fed321ae-6156-42a7-960a-52334cae8eeb">
      <xsd:simpleType>
        <xsd:restriction base="dms:Lookup"/>
      </xsd:simpleType>
    </xsd:element>
    <xsd:element name="LocLastLocAttemptVersionTypeLookup" ma:index="71" nillable="true" ma:displayName="Loc Last Loc Attempt Version Type" ma:default="" ma:list="{26754A51-5249-4B19-8109-536CA3716581}" ma:internalName="LocLastLocAttemptVersionTypeLookup" ma:readOnly="true" ma:showField="LastLocAttemptVersionType" ma:web="fed321ae-6156-42a7-960a-52334cae8eeb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26754A51-5249-4B19-8109-536CA3716581}" ma:internalName="LocNewPublishedVersionLookup" ma:readOnly="true" ma:showField="NewPublishedVersion" ma:web="fed321ae-6156-42a7-960a-52334cae8eeb">
      <xsd:simpleType>
        <xsd:restriction base="dms:Lookup"/>
      </xsd:simpleType>
    </xsd:element>
    <xsd:element name="LocOverallHandbackStatusLookup" ma:index="75" nillable="true" ma:displayName="Loc Overall Handback Status" ma:default="" ma:list="{26754A51-5249-4B19-8109-536CA3716581}" ma:internalName="LocOverallHandbackStatusLookup" ma:readOnly="true" ma:showField="OverallHandbackStatus" ma:web="fed321ae-6156-42a7-960a-52334cae8eeb">
      <xsd:simpleType>
        <xsd:restriction base="dms:Lookup"/>
      </xsd:simpleType>
    </xsd:element>
    <xsd:element name="LocOverallLocStatusLookup" ma:index="76" nillable="true" ma:displayName="Loc Overall Localize Status" ma:default="" ma:list="{26754A51-5249-4B19-8109-536CA3716581}" ma:internalName="LocOverallLocStatusLookup" ma:readOnly="true" ma:showField="OverallLocStatus" ma:web="fed321ae-6156-42a7-960a-52334cae8eeb">
      <xsd:simpleType>
        <xsd:restriction base="dms:Lookup"/>
      </xsd:simpleType>
    </xsd:element>
    <xsd:element name="LocOverallPreviewStatusLookup" ma:index="77" nillable="true" ma:displayName="Loc Overall Preview Status" ma:default="" ma:list="{26754A51-5249-4B19-8109-536CA3716581}" ma:internalName="LocOverallPreviewStatusLookup" ma:readOnly="true" ma:showField="OverallPreviewStatus" ma:web="fed321ae-6156-42a7-960a-52334cae8eeb">
      <xsd:simpleType>
        <xsd:restriction base="dms:Lookup"/>
      </xsd:simpleType>
    </xsd:element>
    <xsd:element name="LocOverallPublishStatusLookup" ma:index="78" nillable="true" ma:displayName="Loc Overall Publish Status" ma:default="" ma:list="{26754A51-5249-4B19-8109-536CA3716581}" ma:internalName="LocOverallPublishStatusLookup" ma:readOnly="true" ma:showField="OverallPublishStatus" ma:web="fed321ae-6156-42a7-960a-52334cae8eeb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26754A51-5249-4B19-8109-536CA3716581}" ma:internalName="LocProcessedForHandoffsLookup" ma:readOnly="true" ma:showField="ProcessedForHandoffs" ma:web="fed321ae-6156-42a7-960a-52334cae8eeb">
      <xsd:simpleType>
        <xsd:restriction base="dms:Lookup"/>
      </xsd:simpleType>
    </xsd:element>
    <xsd:element name="LocProcessedForMarketsLookup" ma:index="81" nillable="true" ma:displayName="Loc Processed For Markets" ma:default="" ma:list="{26754A51-5249-4B19-8109-536CA3716581}" ma:internalName="LocProcessedForMarketsLookup" ma:readOnly="true" ma:showField="ProcessedForMarkets" ma:web="fed321ae-6156-42a7-960a-52334cae8eeb">
      <xsd:simpleType>
        <xsd:restriction base="dms:Lookup"/>
      </xsd:simpleType>
    </xsd:element>
    <xsd:element name="LocPublishedDependentAssetsLookup" ma:index="82" nillable="true" ma:displayName="Loc Published Dependent Assets" ma:default="" ma:list="{26754A51-5249-4B19-8109-536CA3716581}" ma:internalName="LocPublishedDependentAssetsLookup" ma:readOnly="true" ma:showField="PublishedDependentAssets" ma:web="fed321ae-6156-42a7-960a-52334cae8eeb">
      <xsd:simpleType>
        <xsd:restriction base="dms:Lookup"/>
      </xsd:simpleType>
    </xsd:element>
    <xsd:element name="LocPublishedLinkedAssetsLookup" ma:index="83" nillable="true" ma:displayName="Loc Published Linked Assets" ma:default="" ma:list="{26754A51-5249-4B19-8109-536CA3716581}" ma:internalName="LocPublishedLinkedAssetsLookup" ma:readOnly="true" ma:showField="PublishedLinkedAssets" ma:web="fed321ae-6156-42a7-960a-52334cae8eeb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d3071c5b-fb70-47d2-bdf6-a8e5324839cd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B1967E72-6893-4011-8CD3-FDE06138676D}" ma:internalName="Markets" ma:readOnly="false" ma:showField="MarketName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C3B3AD65-8B61-4249-9240-C14FD59538C2}" ma:internalName="NumOfRatingsLookup" ma:readOnly="true" ma:showField="NumOfRatings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C3B3AD65-8B61-4249-9240-C14FD59538C2}" ma:internalName="PublishStatusLookup" ma:readOnly="false" ma:showField="PublishStatus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4d9d8638-397f-43f6-b2ab-b4d47e3356b6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b8e0e4e5-6291-4f73-9d66-6cbf2c17b79b}" ma:internalName="TaxCatchAll" ma:showField="CatchAllData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b8e0e4e5-6291-4f73-9d66-6cbf2c17b79b}" ma:internalName="TaxCatchAllLabel" ma:readOnly="true" ma:showField="CatchAllDataLabel" ma:web="fed321ae-6156-42a7-960a-52334cae8e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fed321ae-6156-42a7-960a-52334cae8eeb">english</DirectSourceMarket>
    <ApprovalStatus xmlns="fed321ae-6156-42a7-960a-52334cae8eeb">InProgress</ApprovalStatus>
    <MarketSpecific xmlns="fed321ae-6156-42a7-960a-52334cae8eeb">false</MarketSpecific>
    <LocComments xmlns="fed321ae-6156-42a7-960a-52334cae8eeb" xsi:nil="true"/>
    <ThumbnailAssetId xmlns="fed321ae-6156-42a7-960a-52334cae8eeb" xsi:nil="true"/>
    <PrimaryImageGen xmlns="fed321ae-6156-42a7-960a-52334cae8eeb">false</PrimaryImageGen>
    <LegacyData xmlns="fed321ae-6156-42a7-960a-52334cae8eeb" xsi:nil="true"/>
    <LocRecommendedHandoff xmlns="fed321ae-6156-42a7-960a-52334cae8eeb" xsi:nil="true"/>
    <BlockPublish xmlns="fed321ae-6156-42a7-960a-52334cae8eeb">false</BlockPublish>
    <TPFriendlyName xmlns="fed321ae-6156-42a7-960a-52334cae8eeb" xsi:nil="true"/>
    <NumericId xmlns="fed321ae-6156-42a7-960a-52334cae8eeb" xsi:nil="true"/>
    <APEditor xmlns="fed321ae-6156-42a7-960a-52334cae8eeb">
      <UserInfo>
        <DisplayName/>
        <AccountId xsi:nil="true"/>
        <AccountType/>
      </UserInfo>
    </APEditor>
    <SourceTitle xmlns="fed321ae-6156-42a7-960a-52334cae8eeb" xsi:nil="true"/>
    <OpenTemplate xmlns="fed321ae-6156-42a7-960a-52334cae8eeb">true</OpenTemplate>
    <UALocComments xmlns="fed321ae-6156-42a7-960a-52334cae8eeb" xsi:nil="true"/>
    <ParentAssetId xmlns="fed321ae-6156-42a7-960a-52334cae8eeb" xsi:nil="true"/>
    <IntlLangReviewDate xmlns="fed321ae-6156-42a7-960a-52334cae8eeb" xsi:nil="true"/>
    <FeatureTagsTaxHTField0 xmlns="fed321ae-6156-42a7-960a-52334cae8eeb">
      <Terms xmlns="http://schemas.microsoft.com/office/infopath/2007/PartnerControls"/>
    </FeatureTagsTaxHTField0>
    <PublishStatusLookup xmlns="fed321ae-6156-42a7-960a-52334cae8eeb">
      <Value>407024</Value>
    </PublishStatusLookup>
    <Providers xmlns="fed321ae-6156-42a7-960a-52334cae8eeb" xsi:nil="true"/>
    <MachineTranslated xmlns="fed321ae-6156-42a7-960a-52334cae8eeb">false</MachineTranslated>
    <OriginalSourceMarket xmlns="fed321ae-6156-42a7-960a-52334cae8eeb">english</OriginalSourceMarket>
    <APDescription xmlns="fed321ae-6156-42a7-960a-52334cae8eeb" xsi:nil="true"/>
    <ClipArtFilename xmlns="fed321ae-6156-42a7-960a-52334cae8eeb" xsi:nil="true"/>
    <ContentItem xmlns="fed321ae-6156-42a7-960a-52334cae8eeb" xsi:nil="true"/>
    <TPInstallLocation xmlns="fed321ae-6156-42a7-960a-52334cae8eeb" xsi:nil="true"/>
    <PublishTargets xmlns="fed321ae-6156-42a7-960a-52334cae8eeb">OfficeOnlineVNext</PublishTargets>
    <TimesCloned xmlns="fed321ae-6156-42a7-960a-52334cae8eeb" xsi:nil="true"/>
    <AssetStart xmlns="fed321ae-6156-42a7-960a-52334cae8eeb">2012-08-31T01:17:00+00:00</AssetStart>
    <Provider xmlns="fed321ae-6156-42a7-960a-52334cae8eeb" xsi:nil="true"/>
    <AcquiredFrom xmlns="fed321ae-6156-42a7-960a-52334cae8eeb">Internal MS</AcquiredFrom>
    <FriendlyTitle xmlns="fed321ae-6156-42a7-960a-52334cae8eeb" xsi:nil="true"/>
    <LastHandOff xmlns="fed321ae-6156-42a7-960a-52334cae8eeb" xsi:nil="true"/>
    <TPClientViewer xmlns="fed321ae-6156-42a7-960a-52334cae8eeb" xsi:nil="true"/>
    <UACurrentWords xmlns="fed321ae-6156-42a7-960a-52334cae8eeb" xsi:nil="true"/>
    <ArtSampleDocs xmlns="fed321ae-6156-42a7-960a-52334cae8eeb" xsi:nil="true"/>
    <UALocRecommendation xmlns="fed321ae-6156-42a7-960a-52334cae8eeb">Localize</UALocRecommendation>
    <Manager xmlns="fed321ae-6156-42a7-960a-52334cae8eeb" xsi:nil="true"/>
    <ShowIn xmlns="fed321ae-6156-42a7-960a-52334cae8eeb">Show everywhere</ShowIn>
    <UANotes xmlns="fed321ae-6156-42a7-960a-52334cae8eeb" xsi:nil="true"/>
    <TemplateStatus xmlns="fed321ae-6156-42a7-960a-52334cae8eeb">Complete</TemplateStatus>
    <InternalTagsTaxHTField0 xmlns="fed321ae-6156-42a7-960a-52334cae8eeb">
      <Terms xmlns="http://schemas.microsoft.com/office/infopath/2007/PartnerControls"/>
    </InternalTagsTaxHTField0>
    <CSXHash xmlns="fed321ae-6156-42a7-960a-52334cae8eeb" xsi:nil="true"/>
    <Downloads xmlns="fed321ae-6156-42a7-960a-52334cae8eeb">0</Downloads>
    <VoteCount xmlns="fed321ae-6156-42a7-960a-52334cae8eeb" xsi:nil="true"/>
    <OOCacheId xmlns="fed321ae-6156-42a7-960a-52334cae8eeb" xsi:nil="true"/>
    <IsDeleted xmlns="fed321ae-6156-42a7-960a-52334cae8eeb">false</IsDeleted>
    <AssetExpire xmlns="fed321ae-6156-42a7-960a-52334cae8eeb">2029-01-01T08:00:00+00:00</AssetExpire>
    <DSATActionTaken xmlns="fed321ae-6156-42a7-960a-52334cae8eeb" xsi:nil="true"/>
    <CSXSubmissionMarket xmlns="fed321ae-6156-42a7-960a-52334cae8eeb" xsi:nil="true"/>
    <TPExecutable xmlns="fed321ae-6156-42a7-960a-52334cae8eeb" xsi:nil="true"/>
    <SubmitterId xmlns="fed321ae-6156-42a7-960a-52334cae8eeb" xsi:nil="true"/>
    <EditorialTags xmlns="fed321ae-6156-42a7-960a-52334cae8eeb" xsi:nil="true"/>
    <AssetType xmlns="fed321ae-6156-42a7-960a-52334cae8eeb">TP</AssetType>
    <BugNumber xmlns="fed321ae-6156-42a7-960a-52334cae8eeb" xsi:nil="true"/>
    <CSXSubmissionDate xmlns="fed321ae-6156-42a7-960a-52334cae8eeb" xsi:nil="true"/>
    <CSXUpdate xmlns="fed321ae-6156-42a7-960a-52334cae8eeb">false</CSXUpdate>
    <ApprovalLog xmlns="fed321ae-6156-42a7-960a-52334cae8eeb" xsi:nil="true"/>
    <Milestone xmlns="fed321ae-6156-42a7-960a-52334cae8eeb" xsi:nil="true"/>
    <RecommendationsModifier xmlns="fed321ae-6156-42a7-960a-52334cae8eeb" xsi:nil="true"/>
    <OriginAsset xmlns="fed321ae-6156-42a7-960a-52334cae8eeb" xsi:nil="true"/>
    <TPComponent xmlns="fed321ae-6156-42a7-960a-52334cae8eeb" xsi:nil="true"/>
    <AssetId xmlns="fed321ae-6156-42a7-960a-52334cae8eeb">TP103428844</AssetId>
    <IntlLocPriority xmlns="fed321ae-6156-42a7-960a-52334cae8eeb" xsi:nil="true"/>
    <PolicheckWords xmlns="fed321ae-6156-42a7-960a-52334cae8eeb" xsi:nil="true"/>
    <TPLaunchHelpLink xmlns="fed321ae-6156-42a7-960a-52334cae8eeb" xsi:nil="true"/>
    <TPApplication xmlns="fed321ae-6156-42a7-960a-52334cae8eeb" xsi:nil="true"/>
    <CrawlForDependencies xmlns="fed321ae-6156-42a7-960a-52334cae8eeb">false</CrawlForDependencies>
    <HandoffToMSDN xmlns="fed321ae-6156-42a7-960a-52334cae8eeb" xsi:nil="true"/>
    <PlannedPubDate xmlns="fed321ae-6156-42a7-960a-52334cae8eeb" xsi:nil="true"/>
    <IntlLangReviewer xmlns="fed321ae-6156-42a7-960a-52334cae8eeb" xsi:nil="true"/>
    <TrustLevel xmlns="fed321ae-6156-42a7-960a-52334cae8eeb">1 Microsoft Managed Content</TrustLevel>
    <LocLastLocAttemptVersionLookup xmlns="fed321ae-6156-42a7-960a-52334cae8eeb">854920</LocLastLocAttemptVersionLookup>
    <IsSearchable xmlns="fed321ae-6156-42a7-960a-52334cae8eeb">true</IsSearchable>
    <TemplateTemplateType xmlns="fed321ae-6156-42a7-960a-52334cae8eeb">Excel Spreadsheet Template</TemplateTemplateType>
    <CampaignTagsTaxHTField0 xmlns="fed321ae-6156-42a7-960a-52334cae8eeb">
      <Terms xmlns="http://schemas.microsoft.com/office/infopath/2007/PartnerControls"/>
    </CampaignTagsTaxHTField0>
    <TPNamespace xmlns="fed321ae-6156-42a7-960a-52334cae8eeb" xsi:nil="true"/>
    <TaxCatchAll xmlns="fed321ae-6156-42a7-960a-52334cae8eeb"/>
    <Markets xmlns="fed321ae-6156-42a7-960a-52334cae8eeb"/>
    <UAProjectedTotalWords xmlns="fed321ae-6156-42a7-960a-52334cae8eeb" xsi:nil="true"/>
    <IntlLangReview xmlns="fed321ae-6156-42a7-960a-52334cae8eeb">false</IntlLangReview>
    <OutputCachingOn xmlns="fed321ae-6156-42a7-960a-52334cae8eeb">false</OutputCachingOn>
    <APAuthor xmlns="fed321ae-6156-42a7-960a-52334cae8eeb">
      <UserInfo>
        <DisplayName>REDMOND\matthos</DisplayName>
        <AccountId>59</AccountId>
        <AccountType/>
      </UserInfo>
    </APAuthor>
    <LocManualTestRequired xmlns="fed321ae-6156-42a7-960a-52334cae8eeb">false</LocManualTestRequired>
    <TPCommandLine xmlns="fed321ae-6156-42a7-960a-52334cae8eeb" xsi:nil="true"/>
    <TPAppVersion xmlns="fed321ae-6156-42a7-960a-52334cae8eeb" xsi:nil="true"/>
    <EditorialStatus xmlns="fed321ae-6156-42a7-960a-52334cae8eeb">Complete</EditorialStatus>
    <LastModifiedDateTime xmlns="fed321ae-6156-42a7-960a-52334cae8eeb" xsi:nil="true"/>
    <ScenarioTagsTaxHTField0 xmlns="fed321ae-6156-42a7-960a-52334cae8eeb">
      <Terms xmlns="http://schemas.microsoft.com/office/infopath/2007/PartnerControls"/>
    </ScenarioTagsTaxHTField0>
    <OriginalRelease xmlns="fed321ae-6156-42a7-960a-52334cae8eeb">15</OriginalRelease>
    <TPLaunchHelpLinkType xmlns="fed321ae-6156-42a7-960a-52334cae8eeb">Template</TPLaunchHelpLinkType>
    <LocalizationTagsTaxHTField0 xmlns="fed321ae-6156-42a7-960a-52334cae8eeb">
      <Terms xmlns="http://schemas.microsoft.com/office/infopath/2007/PartnerControls"/>
    </LocalizationTagsTaxHTField0>
    <LocMarketGroupTiers2 xmlns="fed321ae-6156-42a7-960a-52334cae8eeb" xsi:nil="true"/>
    <BusinessGroup xmlns="fed321ae-6156-42a7-960a-52334cae8eeb" xsi:nil="true"/>
  </documentManagement>
</p:properties>
</file>

<file path=customXml/itemProps1.xml><?xml version="1.0" encoding="utf-8"?>
<ds:datastoreItem xmlns:ds="http://schemas.openxmlformats.org/officeDocument/2006/customXml" ds:itemID="{ED3660C6-8EF1-4AB8-8462-976D518973DE}"/>
</file>

<file path=customXml/itemProps2.xml><?xml version="1.0" encoding="utf-8"?>
<ds:datastoreItem xmlns:ds="http://schemas.openxmlformats.org/officeDocument/2006/customXml" ds:itemID="{80D00ED5-69BE-421D-AA62-F4BB5DD42BAD}"/>
</file>

<file path=customXml/itemProps3.xml><?xml version="1.0" encoding="utf-8"?>
<ds:datastoreItem xmlns:ds="http://schemas.openxmlformats.org/officeDocument/2006/customXml" ds:itemID="{2306F54A-0F92-47D4-8CF7-A808763BB9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6</vt:i4>
      </vt:variant>
    </vt:vector>
  </HeadingPairs>
  <TitlesOfParts>
    <vt:vector size="6" baseType="lpstr">
      <vt:lpstr>Aloitus</vt:lpstr>
      <vt:lpstr>Omat tiedot</vt:lpstr>
      <vt:lpstr>Matkatiedot</vt:lpstr>
      <vt:lpstr>Hotelli ja aktiviteetit</vt:lpstr>
      <vt:lpstr>Autonvuokraus</vt:lpstr>
      <vt:lpstr>Hätäyhteystiedot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Kanokwan Ngasuwan</cp:lastModifiedBy>
  <dcterms:created xsi:type="dcterms:W3CDTF">2012-08-28T23:08:51Z</dcterms:created>
  <dcterms:modified xsi:type="dcterms:W3CDTF">2012-12-20T10:52:21Z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0x010100ECF75D26760554489385AC954973E7EB0400F81816502B2BDF4D987F80A85D9BFCAE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