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refreshAllConnections="1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fi-FI/"/>
    </mc:Choice>
  </mc:AlternateContent>
  <xr:revisionPtr revIDLastSave="0" documentId="13_ncr:3_{8A5090DF-109C-435B-8821-C63C6AAC3C11}" xr6:coauthVersionLast="43" xr6:coauthVersionMax="43" xr10:uidLastSave="{00000000-0000-0000-0000-000000000000}"/>
  <bookViews>
    <workbookView xWindow="-120" yWindow="-120" windowWidth="28800" windowHeight="14415" tabRatio="685" xr2:uid="{00000000-000D-0000-FFFF-FFFF00000000}"/>
  </bookViews>
  <sheets>
    <sheet name="Kuukauden budjettiraportti" sheetId="4" r:id="rId1"/>
    <sheet name="Kuukauden menot" sheetId="1" r:id="rId2"/>
    <sheet name="Lisätiedot" sheetId="5" r:id="rId3"/>
  </sheets>
  <definedNames>
    <definedName name="Budjetin_luokka">Budjetin_luokan_haku[Budjetin luokkahaku]</definedName>
    <definedName name="Osittaja_Luokka">#N/A</definedName>
    <definedName name="_xlnm.Print_Titles" localSheetId="1">'Kuukauden menot'!$2:$2</definedName>
    <definedName name="_xlnm.Print_Titles">'Kuukauden budjettiraportti'!$K:$K,'Kuukauden budjettiraportti'!$10:$10</definedName>
  </definedNames>
  <calcPr calcId="191029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E62" i="1"/>
  <c r="G13" i="4" l="1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/>
  <c r="D11" i="4"/>
  <c r="G4" i="4" s="1"/>
  <c r="F62" i="1" l="1"/>
  <c r="G5" i="4"/>
</calcChain>
</file>

<file path=xl/sharedStrings.xml><?xml version="1.0" encoding="utf-8"?>
<sst xmlns="http://schemas.openxmlformats.org/spreadsheetml/2006/main" count="197" uniqueCount="99">
  <si>
    <t>Budjetin yleiskatsaus</t>
  </si>
  <si>
    <t>Saldo</t>
  </si>
  <si>
    <t>Arvioitu saldo</t>
  </si>
  <si>
    <t xml:space="preserve">Todellinen saldo </t>
  </si>
  <si>
    <t>Erotus</t>
  </si>
  <si>
    <t>Tulot</t>
  </si>
  <si>
    <t>TODELLISET</t>
  </si>
  <si>
    <t>ARVIOIDUT</t>
  </si>
  <si>
    <t>(Arvioidut vähennettyinä kuluilla)</t>
  </si>
  <si>
    <t>(Todelliset vähennettyinä kuluilla)</t>
  </si>
  <si>
    <t>(Todelliset vähennettyinä arvioiduilla tuloilla)</t>
  </si>
  <si>
    <t>Tulot 1</t>
  </si>
  <si>
    <t>Tulot 2</t>
  </si>
  <si>
    <t>Lisätulot</t>
  </si>
  <si>
    <t>Tulot yhteensä</t>
  </si>
  <si>
    <t>Kulut</t>
  </si>
  <si>
    <t>Budjetin yhteenveto</t>
  </si>
  <si>
    <r>
      <t xml:space="preserve">Napsauta alla olevaa pivot-taulukkoa hiiren kakkospainikkeella ja </t>
    </r>
    <r>
      <rPr>
        <b/>
        <i/>
        <sz val="10"/>
        <color theme="1"/>
        <rFont val="Franklin Gothic Book"/>
        <family val="2"/>
        <scheme val="minor"/>
      </rPr>
      <t>päivitä</t>
    </r>
    <r>
      <rPr>
        <i/>
        <sz val="10"/>
        <color theme="1"/>
        <rFont val="Franklin Gothic Book"/>
        <family val="2"/>
        <scheme val="minor"/>
      </rPr>
      <t xml:space="preserve"> valitsemalla Päivitä</t>
    </r>
  </si>
  <si>
    <t>Luokka</t>
  </si>
  <si>
    <t>Lapset</t>
  </si>
  <si>
    <t>Viihde</t>
  </si>
  <si>
    <t>Ruokakulut</t>
  </si>
  <si>
    <t>Lahjat ja lahjoitukset</t>
  </si>
  <si>
    <t>Asuminen</t>
  </si>
  <si>
    <t>Vakuutukset</t>
  </si>
  <si>
    <t>Lainat</t>
  </si>
  <si>
    <t>Hyvinvointi</t>
  </si>
  <si>
    <t>Lemmikkieläimet</t>
  </si>
  <si>
    <t>Säästöt tai sijoitukset</t>
  </si>
  <si>
    <t>Verot</t>
  </si>
  <si>
    <t>Liikenne</t>
  </si>
  <si>
    <t>Kuvaus</t>
  </si>
  <si>
    <t>Vapaa-ajan toiminta</t>
  </si>
  <si>
    <t>Terveydenhoito</t>
  </si>
  <si>
    <t>Koulutarvikkeet</t>
  </si>
  <si>
    <t>Lukukausimaksut</t>
  </si>
  <si>
    <t>Konsertit</t>
  </si>
  <si>
    <t>Teatteri</t>
  </si>
  <si>
    <t>Elokuvat</t>
  </si>
  <si>
    <t>Musiikki (CD-levyt, lataukset jne.)</t>
  </si>
  <si>
    <t>Urheilutapahtumat</t>
  </si>
  <si>
    <t>Video/DVD (osto)</t>
  </si>
  <si>
    <t>Video/DVD (vuokraus)</t>
  </si>
  <si>
    <t>Ruokailu ulkona</t>
  </si>
  <si>
    <t>Ruokatarvikkeet</t>
  </si>
  <si>
    <t>Lahjoitukset 1</t>
  </si>
  <si>
    <t>Lahjoitukset 2</t>
  </si>
  <si>
    <t>Lahja 1</t>
  </si>
  <si>
    <t>Lahja 2</t>
  </si>
  <si>
    <t>Kaapeli-TV/Satelliitti-TV</t>
  </si>
  <si>
    <t>Sähkö</t>
  </si>
  <si>
    <t>Kaasu</t>
  </si>
  <si>
    <t>Kodin siivouspalvelu</t>
  </si>
  <si>
    <t>Ylläpito</t>
  </si>
  <si>
    <t>Asuntolaina tai vuokra</t>
  </si>
  <si>
    <t>Lämmityskulut</t>
  </si>
  <si>
    <t>Internet</t>
  </si>
  <si>
    <t>Puhelin (matkapuhelin)</t>
  </si>
  <si>
    <t>Puhelin (koti)</t>
  </si>
  <si>
    <t>Tarvikkeet</t>
  </si>
  <si>
    <t>Jäte- ja kierrätysmaksut</t>
  </si>
  <si>
    <t>Vesi ja viemäröinti</t>
  </si>
  <si>
    <t>Terveys</t>
  </si>
  <si>
    <t>Koti</t>
  </si>
  <si>
    <t>Elämä</t>
  </si>
  <si>
    <t>Luottokortti 1</t>
  </si>
  <si>
    <t>Luottokortti 2</t>
  </si>
  <si>
    <t>Luottokortti 3</t>
  </si>
  <si>
    <t>Henkilökohtainen</t>
  </si>
  <si>
    <t>Opiskelija</t>
  </si>
  <si>
    <t>Vaatteet</t>
  </si>
  <si>
    <t>Pesula</t>
  </si>
  <si>
    <t>Kampaamo/kynnet</t>
  </si>
  <si>
    <t>Kuntokeskus</t>
  </si>
  <si>
    <t>Trimmaus</t>
  </si>
  <si>
    <t>Lelut</t>
  </si>
  <si>
    <t>Sijoitustili</t>
  </si>
  <si>
    <t>Eläketili</t>
  </si>
  <si>
    <t>Liittovaltio</t>
  </si>
  <si>
    <t>Paikallinen</t>
  </si>
  <si>
    <t>Osavaltio</t>
  </si>
  <si>
    <t>Linja-auto-/taksimaksu</t>
  </si>
  <si>
    <t>Polttoaine</t>
  </si>
  <si>
    <t xml:space="preserve">Käyttöoikeudet </t>
  </si>
  <si>
    <t>Pysäköintimaksut</t>
  </si>
  <si>
    <t>Ajoneuvomaksu</t>
  </si>
  <si>
    <t>Arvioidut kustannukset</t>
  </si>
  <si>
    <t>Todelliset kustannukset</t>
  </si>
  <si>
    <t>Todellisten kustannusten yleiskatsaus</t>
  </si>
  <si>
    <t>Budjetin yleiskatsaus -Pivot-taulukko</t>
  </si>
  <si>
    <t>Budjetin tiedot -luokkahaku</t>
  </si>
  <si>
    <t>Budjetin luokkahaku</t>
  </si>
  <si>
    <t>Summa</t>
  </si>
  <si>
    <t>Kuukauden menot</t>
  </si>
  <si>
    <t>Kaikki yhteensä</t>
  </si>
  <si>
    <t xml:space="preserve">Arvioidut kustannukset </t>
  </si>
  <si>
    <t xml:space="preserve">Todelliset kustannukset </t>
  </si>
  <si>
    <t xml:space="preserve">Erotus </t>
  </si>
  <si>
    <t xml:space="preserve">Kustannukset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</si>
</sst>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#,##0\ &quot;€&quot;;\-#,##0\ &quot;€&quot;"/>
    <numFmt numFmtId="6" formatCode="#,##0\ &quot;€&quot;;[Red]\-#,##0\ &quot;€&quot;"/>
    <numFmt numFmtId="164" formatCode="&quot;$&quot;#,##0_);\(&quot;$&quot;#,##0\)"/>
    <numFmt numFmtId="165" formatCode="&quot;$&quot;#,##0_);[Red]\(&quot;$&quot;#,##0\)"/>
    <numFmt numFmtId="166" formatCode="#,##0\ &quot;€&quot;"/>
  </numFmts>
  <fonts count="12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0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/>
    <xf numFmtId="0" fontId="0" fillId="0" borderId="0" xfId="0" applyNumberFormat="1"/>
    <xf numFmtId="0" fontId="7" fillId="0" borderId="0" xfId="0" applyFont="1" applyFill="1" applyBorder="1"/>
    <xf numFmtId="0" fontId="7" fillId="0" borderId="0" xfId="0" applyFont="1"/>
    <xf numFmtId="0" fontId="0" fillId="0" borderId="9" xfId="0" applyBorder="1"/>
    <xf numFmtId="0" fontId="3" fillId="0" borderId="1" xfId="1" applyFont="1" applyFill="1" applyBorder="1" applyAlignment="1">
      <alignment horizontal="left" vertical="center"/>
    </xf>
    <xf numFmtId="0" fontId="0" fillId="2" borderId="0" xfId="0" applyFill="1"/>
    <xf numFmtId="0" fontId="3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1" fillId="2" borderId="1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2" borderId="0" xfId="2" applyFill="1" applyAlignment="1">
      <alignment textRotation="90"/>
    </xf>
    <xf numFmtId="0" fontId="4" fillId="2" borderId="0" xfId="2" applyFont="1" applyFill="1" applyBorder="1" applyAlignment="1">
      <alignment horizontal="left" vertical="center" indent="2"/>
    </xf>
    <xf numFmtId="0" fontId="0" fillId="2" borderId="0" xfId="0" applyFill="1" applyBorder="1"/>
    <xf numFmtId="0" fontId="0" fillId="2" borderId="5" xfId="0" applyFill="1" applyBorder="1"/>
    <xf numFmtId="0" fontId="1" fillId="2" borderId="0" xfId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2"/>
    </xf>
    <xf numFmtId="0" fontId="0" fillId="2" borderId="1" xfId="0" applyFill="1" applyBorder="1" applyAlignment="1">
      <alignment horizontal="left"/>
    </xf>
    <xf numFmtId="0" fontId="4" fillId="2" borderId="5" xfId="2" applyFont="1" applyFill="1" applyBorder="1" applyAlignment="1">
      <alignment horizontal="left" vertical="center" indent="2"/>
    </xf>
    <xf numFmtId="0" fontId="4" fillId="2" borderId="5" xfId="2" applyFont="1" applyFill="1" applyBorder="1" applyAlignment="1">
      <alignment vertical="center"/>
    </xf>
    <xf numFmtId="0" fontId="6" fillId="2" borderId="0" xfId="0" applyFont="1" applyFill="1" applyBorder="1"/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/>
    <xf numFmtId="0" fontId="8" fillId="0" borderId="0" xfId="0" applyFont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>
      <alignment horizontal="left" indent="8"/>
    </xf>
    <xf numFmtId="0" fontId="0" fillId="0" borderId="0" xfId="0" pivotButton="1"/>
    <xf numFmtId="0" fontId="2" fillId="2" borderId="0" xfId="2" applyFill="1" applyBorder="1" applyAlignment="1">
      <alignment vertical="center"/>
    </xf>
    <xf numFmtId="0" fontId="1" fillId="2" borderId="9" xfId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2"/>
    </xf>
    <xf numFmtId="0" fontId="0" fillId="2" borderId="5" xfId="0" applyNumberFormat="1" applyFill="1" applyBorder="1"/>
    <xf numFmtId="0" fontId="2" fillId="2" borderId="6" xfId="2" applyNumberFormat="1" applyFill="1" applyBorder="1" applyAlignment="1">
      <alignment vertical="center" textRotation="90"/>
    </xf>
    <xf numFmtId="0" fontId="2" fillId="2" borderId="2" xfId="2" applyNumberFormat="1" applyFill="1" applyBorder="1" applyAlignment="1">
      <alignment vertical="center" textRotation="90"/>
    </xf>
    <xf numFmtId="0" fontId="2" fillId="2" borderId="3" xfId="2" applyNumberFormat="1" applyFill="1" applyBorder="1" applyAlignment="1">
      <alignment vertical="center" textRotation="90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/>
    </xf>
    <xf numFmtId="0" fontId="1" fillId="2" borderId="1" xfId="1" applyNumberForma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0" xfId="0" applyNumberFormat="1" applyFill="1"/>
    <xf numFmtId="0" fontId="0" fillId="2" borderId="2" xfId="0" applyNumberFormat="1" applyFill="1" applyBorder="1"/>
    <xf numFmtId="0" fontId="1" fillId="2" borderId="3" xfId="1" applyNumberFormat="1" applyFill="1" applyBorder="1" applyAlignment="1">
      <alignment vertical="center"/>
    </xf>
    <xf numFmtId="6" fontId="0" fillId="2" borderId="0" xfId="0" applyNumberFormat="1" applyFill="1" applyBorder="1"/>
    <xf numFmtId="6" fontId="6" fillId="2" borderId="0" xfId="0" applyNumberFormat="1" applyFont="1" applyFill="1" applyBorder="1"/>
    <xf numFmtId="5" fontId="0" fillId="0" borderId="0" xfId="0" applyNumberFormat="1" applyFont="1" applyFill="1" applyBorder="1"/>
    <xf numFmtId="5" fontId="0" fillId="0" borderId="0" xfId="0" applyNumberFormat="1" applyFont="1" applyFill="1" applyBorder="1" applyAlignment="1"/>
    <xf numFmtId="6" fontId="0" fillId="0" borderId="0" xfId="0" applyNumberFormat="1" applyFont="1" applyFill="1" applyBorder="1"/>
    <xf numFmtId="5" fontId="0" fillId="0" borderId="0" xfId="0" applyNumberFormat="1"/>
    <xf numFmtId="0" fontId="7" fillId="0" borderId="0" xfId="0" pivotButton="1" applyFont="1"/>
    <xf numFmtId="0" fontId="0" fillId="0" borderId="0" xfId="0" applyAlignment="1">
      <alignment horizontal="right"/>
    </xf>
    <xf numFmtId="0" fontId="5" fillId="2" borderId="0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166" fontId="0" fillId="2" borderId="0" xfId="0" applyNumberForma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indent="2"/>
    </xf>
    <xf numFmtId="166" fontId="0" fillId="2" borderId="5" xfId="0" applyNumberForma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  <xf numFmtId="0" fontId="11" fillId="0" borderId="0" xfId="0" applyFont="1"/>
  </cellXfs>
  <cellStyles count="3">
    <cellStyle name="Normaali" xfId="0" builtinId="0" customBuiltin="1"/>
    <cellStyle name="Otsikko" xfId="1" builtinId="15"/>
    <cellStyle name="Otsikko 1" xfId="2" builtinId="16" customBuiltin="1"/>
  </cellStyles>
  <dxfs count="152">
    <dxf>
      <font>
        <name val="Cambria"/>
        <scheme val="major"/>
      </font>
    </dxf>
    <dxf>
      <font>
        <name val="Cambria"/>
        <family val="1"/>
        <scheme val="major"/>
      </font>
    </dxf>
    <dxf>
      <font>
        <name val="Cambria"/>
        <scheme val="major"/>
      </font>
    </dxf>
    <dxf>
      <font>
        <name val="Cambria"/>
        <family val="1"/>
        <scheme val="major"/>
      </font>
    </dxf>
    <dxf>
      <font>
        <name val="Cambria"/>
        <scheme val="major"/>
      </font>
    </dxf>
    <dxf>
      <font>
        <name val="Cambria"/>
        <family val="1"/>
        <scheme val="major"/>
      </font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alignment horizontal="right"/>
    </dxf>
    <dxf>
      <alignment horizontal="right"/>
    </dxf>
    <dxf>
      <alignment horizontal="right"/>
    </dxf>
    <dxf>
      <numFmt numFmtId="9" formatCode="#,##0\ &quot;€&quot;;\-#,##0\ &quot;€&quot;"/>
    </dxf>
    <dxf>
      <numFmt numFmtId="9" formatCode="#,##0\ &quot;€&quot;;\-#,##0\ &quot;€&quot;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name val="Cambria"/>
        <family val="1"/>
        <scheme val="major"/>
      </font>
    </dxf>
    <dxf>
      <font>
        <name val="Cambria"/>
        <scheme val="major"/>
      </font>
    </dxf>
    <dxf>
      <numFmt numFmtId="0" formatCode="General"/>
    </dxf>
    <dxf>
      <numFmt numFmtId="10" formatCode="#,##0\ &quot;€&quot;;[Red]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numFmt numFmtId="9" formatCode="#,##0\ &quot;€&quot;;\-#,##0\ &quot;€&quot;"/>
    </dxf>
    <dxf>
      <numFmt numFmtId="9" formatCode="#,##0\ &quot;€&quot;;\-#,##0\ &quot;€&quot;"/>
    </dxf>
    <dxf>
      <alignment horizontal="right"/>
    </dxf>
    <dxf>
      <alignment horizontal="right"/>
    </dxf>
    <dxf>
      <alignment horizontal="right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font>
        <b val="0"/>
        <i/>
        <sz val="10"/>
        <color theme="3"/>
        <name val="Cambria"/>
        <family val="1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rgb="FFEDEAC5"/>
        </patternFill>
      </fill>
    </dxf>
    <dxf>
      <fill>
        <patternFill>
          <bgColor rgb="FFEBEEE1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4" defaultTableStyle="TableStyleMedium2" defaultPivotStyle="PivotStyleLight16">
    <tableStyle name="Perheen budjetti" pivot="0" table="0" count="2" xr9:uid="{00000000-0011-0000-FFFF-FFFF00000000}">
      <tableStyleElement type="wholeTable" dxfId="151"/>
      <tableStyleElement type="headerRow" dxfId="150"/>
    </tableStyle>
    <tableStyle name="Perheen budjetin Pivot-taulukko" table="0" count="5" xr9:uid="{00000000-0011-0000-FFFF-FFFF01000000}">
      <tableStyleElement type="wholeTable" dxfId="149"/>
      <tableStyleElement type="headerRow" dxfId="148"/>
      <tableStyleElement type="totalRow" dxfId="147"/>
      <tableStyleElement type="firstRowStripe" dxfId="146"/>
      <tableStyleElement type="pageFieldLabels" dxfId="145"/>
    </tableStyle>
    <tableStyle name="Perheen budjetin taulukkotyyli" pivot="0" count="4" xr9:uid="{00000000-0011-0000-FFFF-FFFF02000000}">
      <tableStyleElement type="wholeTable" dxfId="144"/>
      <tableStyleElement type="headerRow" dxfId="143"/>
      <tableStyleElement type="totalRow" dxfId="142"/>
      <tableStyleElement type="firstRowStripe" dxfId="141"/>
    </tableStyle>
    <tableStyle name="Perheen budjetin taulukkotyyli " pivot="0" table="0" count="10" xr9:uid="{E5329EA4-A044-40FA-8F1D-DF82A4C89F35}">
      <tableStyleElement type="wholeTable" dxfId="140"/>
      <tableStyleElement type="headerRow" dxfId="139"/>
    </tableStyle>
  </tableStyles>
  <colors>
    <mruColors>
      <color rgb="FFD8DDC4"/>
      <color rgb="FF828282"/>
      <color rgb="FFCCCCCC"/>
      <color rgb="FFF7F5E1"/>
      <color rgb="FFEBEEE1"/>
      <color rgb="FF999999"/>
      <color rgb="FFEDEAC5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rgb="FFD8DDC4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rgb="FFF7F5E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63377788628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erheen budjetin taulukkotyyli ">
        <x14:slicerStyle name="Perheen budjetin taulukkotyyli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[Office_34484640_TF02601457.xltx]Lisätiedot!BudjetinYhteenveto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9.8328158182398942E-3"/>
              <c:y val="-4.8937813640976234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-8.8522700757897206E-3"/>
              <c:y val="-3.8378806679000281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0"/>
              <c:y val="3.4540926011100238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3.7622147822106315E-2"/>
              <c:y val="1.9189403339500061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6.4178958049475474E-2"/>
              <c:y val="-7.675761335799983E-3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Lisätiedot!$C$2</c:f>
              <c:strCache>
                <c:ptCount val="1"/>
                <c:pt idx="0">
                  <c:v>Summa</c:v>
                </c:pt>
              </c:strCache>
            </c:strRef>
          </c:tx>
          <c:dLbls>
            <c:dLbl>
              <c:idx val="4"/>
              <c:layout>
                <c:manualLayout>
                  <c:x val="6.4178958049475474E-2"/>
                  <c:y val="-7.6757613357999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05-40A0-9468-5FAA5E936A3C}"/>
                </c:ext>
              </c:extLst>
            </c:dLbl>
            <c:dLbl>
              <c:idx val="6"/>
              <c:layout>
                <c:manualLayout>
                  <c:x val="0"/>
                  <c:y val="3.454092601110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5-40A0-9468-5FAA5E936A3C}"/>
                </c:ext>
              </c:extLst>
            </c:dLbl>
            <c:dLbl>
              <c:idx val="8"/>
              <c:layout>
                <c:manualLayout>
                  <c:x val="-8.8522700757897206E-3"/>
                  <c:y val="-3.83788066790002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05-40A0-9468-5FAA5E936A3C}"/>
                </c:ext>
              </c:extLst>
            </c:dLbl>
            <c:dLbl>
              <c:idx val="10"/>
              <c:layout>
                <c:manualLayout>
                  <c:x val="-3.7622147822106315E-2"/>
                  <c:y val="1.9189403339500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05-40A0-9468-5FAA5E936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Lisätiedot!$B$3:$B$15</c:f>
              <c:strCache>
                <c:ptCount val="12"/>
                <c:pt idx="0">
                  <c:v>Asuminen</c:v>
                </c:pt>
                <c:pt idx="1">
                  <c:v>Hyvinvointi</c:v>
                </c:pt>
                <c:pt idx="2">
                  <c:v>Lahjat ja lahjoitukset</c:v>
                </c:pt>
                <c:pt idx="3">
                  <c:v>Lainat</c:v>
                </c:pt>
                <c:pt idx="4">
                  <c:v>Lapset</c:v>
                </c:pt>
                <c:pt idx="5">
                  <c:v>Lemmikkieläimet</c:v>
                </c:pt>
                <c:pt idx="6">
                  <c:v>Liikenne</c:v>
                </c:pt>
                <c:pt idx="7">
                  <c:v>Ruokakulut</c:v>
                </c:pt>
                <c:pt idx="8">
                  <c:v>Säästöt tai sijoitukset</c:v>
                </c:pt>
                <c:pt idx="9">
                  <c:v>Vakuutukset</c:v>
                </c:pt>
                <c:pt idx="10">
                  <c:v>Verot</c:v>
                </c:pt>
                <c:pt idx="11">
                  <c:v>Viihde</c:v>
                </c:pt>
              </c:strCache>
            </c:strRef>
          </c:cat>
          <c:val>
            <c:numRef>
              <c:f>Lisätiedot!$C$3:$C$15</c:f>
              <c:numCache>
                <c:formatCode>General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5-40A0-9468-5FAA5E936A3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Kuukauden meno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Kuukauden budjettiraportt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Anna kulut" descr="Anna kulut -painike&#10;&#10;””">
          <a:hlinkClick xmlns:r="http://schemas.openxmlformats.org/officeDocument/2006/relationships" r:id="rId1" tooltip="Tarkastele kuluja tai kirjoita kulut napsauttamalla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fi" sz="1100">
              <a:solidFill>
                <a:schemeClr val="tx2"/>
              </a:solidFill>
              <a:latin typeface="+mn-lt"/>
              <a:ea typeface="+mn-ea"/>
              <a:cs typeface="+mn-cs"/>
            </a:rPr>
            <a:t>Anna kulut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158750</xdr:rowOff>
    </xdr:to>
    <xdr:graphicFrame macro="">
      <xdr:nvGraphicFramePr>
        <xdr:cNvPr id="7" name="Budjetin yleiskatsaus" descr="Ympyräkaavio, jossa näkyy kulujen prosenttiosuudet luokittain" title="Budget Overview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Sivun erotin" title="Page Divi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11</xdr:col>
      <xdr:colOff>1217083</xdr:colOff>
      <xdr:row>0</xdr:row>
      <xdr:rowOff>85725</xdr:rowOff>
    </xdr:from>
    <xdr:to>
      <xdr:col>13</xdr:col>
      <xdr:colOff>1047731</xdr:colOff>
      <xdr:row>0</xdr:row>
      <xdr:rowOff>533400</xdr:rowOff>
    </xdr:to>
    <xdr:grpSp>
      <xdr:nvGrpSpPr>
        <xdr:cNvPr id="1027" name="Vehnä" descr="Sivun kuvitus&#10;&#10;Kuva yhdestä himmennetyn värisestä vehnäntähkästä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0276416" y="85725"/>
          <a:ext cx="3661815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Puolivapaa piirto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Puolivapaa piirto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Puolivapaa piirto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Puolivapaa piirto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Puolivapaa piirto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Puolivapaa piirto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Puolivapaa piirto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Puolivapaa piirto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Puolivapaa piirto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Puolivapaa piirto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Puolivapaa piirto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Puolivapaa piirto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Puolivapaa piirto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Puolivapaa piirto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Puolivapaa piirto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Puolivapaa piirto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Puolivapaa piirto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Puolivapaa piirto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Puolivapaa piirto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Puolivapaa piirto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Puolivapaa piirto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Puolivapaa piirto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Puolivapaa piirto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Puolivapaa piirto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Puolivapaa piirto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Puolivapaa piirto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Puolivapaa piirto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Puolivapaa piirto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Puolivapaa piirto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Puolivapaa piirto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Puolivapaa piirto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Puolivapaa piirto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Puolivapaa piirto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Puolivapaa piirto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Puolivapaa piirto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Puolivapaa piirto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Puolivapaa piirto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Puolivapaa piirto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Puolivapaa piirto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Puolivapaa piirto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Puolivapaa piirto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Punainen apila" descr="Sivun kuvitus&#10;&#10;Kuva punaisesta himmennetyn värisestä apilasta.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6338358" y="2564342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Puolivapaa piirto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Puolivapaa piirto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Puolivapaa piirto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Puolivapaa piirto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Puolivapaa piirto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Puolivapaa piirto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Puolivapaa piirto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Puolivapaa piirto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Puolivapaa piirto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Puolivapaa piirto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Puolivapaa piirto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Puolivapaa piirto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Puolivapaa piirto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Puolivapaa piirto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Puolivapaa piirto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Puolivapaa piirto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Puolivapaa piirto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Puolivapaa piirto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Puolivapaa piirto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Puolivapaa piirto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Puolivapaa piirto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Puolivapaa piirto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Puolivapaa piirto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Puolivapaa piirto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Puolivapaa piirto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Puolivapaa piirto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Puolivapaa piirto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Puolivapaa piirto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Puolivapaa piirto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Puolivapaa piirto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Puolivapaa piirto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Puolivapaa piirto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Puolivapaa piirto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Puolivapaa piirto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Puolivapaa piirto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Puolivapaa piirto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Puolivapaa piirto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Puolivapaa piirto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Puolivapaa piirto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Puolivapaa piirto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Puolivapaa piirto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Puolivapaa piirto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Puolivapaa piirto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Puolivapaa piirto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Puolivapaa piirto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Puolivapaa piirto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Puolivapaa piirto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Puolivapaa piirto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Puolivapaa piirto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Puolivapaa piirto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Puolivapaa piirto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Puolivapaa piirto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Puolivapaa piirto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Puolivapaa piirto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Puolivapaa piirto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Puolivapaa piirto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Puolivapaa piirto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Puolivapaa piirto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Puolivapaa piirto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Puolivapaa piirto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Puolivapaa piirto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Puolivapaa piirto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Puolivapaa piirto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Puolivapaa piirto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Puolivapaa piirto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Puolivapaa piirto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Puolivapaa piirto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Puolivapaa piirto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Puolivapaa piirto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Puolivapaa piirto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Puolivapaa piirto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Puolivapaa piirto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171450</xdr:colOff>
      <xdr:row>1</xdr:row>
      <xdr:rowOff>50800</xdr:rowOff>
    </xdr:from>
    <xdr:to>
      <xdr:col>14</xdr:col>
      <xdr:colOff>31751</xdr:colOff>
      <xdr:row>5</xdr:row>
      <xdr:rowOff>158750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Luokka" descr="Luokkaosittaja&#10;&#10;Napsauta kohdetta osittajassa suodattaaksesi Pivot-taulukon alla valitun luokan mukaan. Voit valita useita luokkia pitämällä Ctrl-näppäintä painettuna.">
              <a:extLst>
                <a:ext uri="{FF2B5EF4-FFF2-40B4-BE49-F238E27FC236}">
                  <a16:creationId xmlns:a16="http://schemas.microsoft.com/office/drawing/2014/main" id="{2C2D8693-D56D-4786-A69F-11A4A54130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uok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00283" y="823383"/>
              <a:ext cx="7469718" cy="10710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994827</xdr:colOff>
      <xdr:row>0</xdr:row>
      <xdr:rowOff>114300</xdr:rowOff>
    </xdr:from>
    <xdr:to>
      <xdr:col>6</xdr:col>
      <xdr:colOff>2485299</xdr:colOff>
      <xdr:row>0</xdr:row>
      <xdr:rowOff>388620</xdr:rowOff>
    </xdr:to>
    <xdr:sp macro="" textlink="">
      <xdr:nvSpPr>
        <xdr:cNvPr id="3" name="Budjettiraportti" descr="Budjettiraportti-painike&#10;&#10;””">
          <a:hlinkClick xmlns:r="http://schemas.openxmlformats.org/officeDocument/2006/relationships" r:id="rId1" tooltip="Tarkastele budjettiraporttia napsauttamalla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39244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fi" sz="1100">
              <a:solidFill>
                <a:schemeClr val="tx2"/>
              </a:solidFill>
              <a:latin typeface="+mn-lt"/>
              <a:ea typeface="+mn-ea"/>
              <a:cs typeface="+mn-cs"/>
            </a:rPr>
            <a:t>Budjettiraportti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1.620924074072" createdVersion="5" refreshedVersion="6" minRefreshableVersion="3" recordCount="59" xr:uid="{00000000-000A-0000-FFFF-FFFF04000000}">
  <cacheSource type="worksheet">
    <worksheetSource name="BudjetinTiedot"/>
  </cacheSource>
  <cacheFields count="6">
    <cacheField name="Kuvaus" numFmtId="0">
      <sharedItems count="56">
        <s v="Vapaa-ajan toiminta"/>
        <s v="Terveydenhoito"/>
        <s v="Koulutarvikkeet"/>
        <s v="Lukukausimaksut"/>
        <s v="Konsertit"/>
        <s v="Teatteri"/>
        <s v="Elokuvat"/>
        <s v="Musiikki (CD-levyt, lataukset jne.)"/>
        <s v="Urheilutapahtumat"/>
        <s v="Video/DVD (osto)"/>
        <s v="Video/DVD (vuokraus)"/>
        <s v="Ruokailu ulkona"/>
        <s v="Ruokatarvikkeet"/>
        <s v="Lahjoitukset 1"/>
        <s v="Lahjoitukset 2"/>
        <s v="Lahja 1"/>
        <s v="Lahja 2"/>
        <s v="Kaapeli-TV/Satelliitti-TV"/>
        <s v="Sähkö"/>
        <s v="Kaasu"/>
        <s v="Kodin siivouspalvelu"/>
        <s v="Ylläpito"/>
        <s v="Asuntolaina tai vuokra"/>
        <s v="Lämmityskulut"/>
        <s v="Internet"/>
        <s v="Puhelin (matkapuhelin)"/>
        <s v="Puhelin (koti)"/>
        <s v="Tarvikkeet"/>
        <s v="Jäte- ja kierrätysmaksut"/>
        <s v="Vesi ja viemäröinti"/>
        <s v="Terveys"/>
        <s v="Koti"/>
        <s v="Elämä"/>
        <s v="Luottokortti 1"/>
        <s v="Luottokortti 2"/>
        <s v="Luottokortti 3"/>
        <s v="Henkilökohtainen"/>
        <s v="Opiskelija"/>
        <s v="Vaatteet"/>
        <s v="Pesula"/>
        <s v="Kampaamo/kynnet"/>
        <s v="Kuntokeskus"/>
        <s v="Ruokakulut"/>
        <s v="Trimmaus"/>
        <s v="Lelut"/>
        <s v="Sijoitustili"/>
        <s v="Eläketili"/>
        <s v="Liittovaltio"/>
        <s v="Paikallinen"/>
        <s v="Osavaltio"/>
        <s v="Linja-auto-/taksimaksu"/>
        <s v="Polttoaine"/>
        <s v="Vakuutukset"/>
        <s v="Käyttöoikeudet "/>
        <s v="Pysäköintimaksut"/>
        <s v="Ajoneuvomaksu"/>
      </sharedItems>
    </cacheField>
    <cacheField name="Luokka" numFmtId="0">
      <sharedItems count="13">
        <s v="Asuminen"/>
        <s v="Hyvinvointi"/>
        <s v="Lahjat ja lahjoitukset"/>
        <s v="Lainat"/>
        <s v="Lapset"/>
        <s v="Lemmikkieläimet"/>
        <s v="Liikenne"/>
        <s v="Ruokakulut"/>
        <s v="Säästöt tai sijoitukset"/>
        <s v="Vakuutukset"/>
        <s v="Verot"/>
        <s v="Viihde"/>
        <s v="Bussi- ja junaliput" u="1"/>
      </sharedItems>
    </cacheField>
    <cacheField name="Arvioidut kustannukset" numFmtId="5">
      <sharedItems containsString="0" containsBlank="1" containsNumber="1" containsInteger="1" minValue="0" maxValue="1700"/>
    </cacheField>
    <cacheField name="Todelliset kustannukset" numFmtId="5">
      <sharedItems containsString="0" containsBlank="1" containsNumber="1" containsInteger="1" minValue="20" maxValue="1700"/>
    </cacheField>
    <cacheField name="Erotus" numFmtId="5">
      <sharedItems containsSemiMixedTypes="0" containsString="0" containsNumber="1" containsInteger="1" minValue="-200" maxValue="200"/>
    </cacheField>
    <cacheField name="Todellisten kustannusten yleiskatsaus" numFmtId="6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Budjetin yhteenvedon Pivot-taulukko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rowHeaderCaption="Luokka">
  <location ref="K9:N34" firstHeaderRow="0" firstDataRow="1" firstDataCol="1"/>
  <pivotFields count="6">
    <pivotField axis="axisRow" showAll="0" insertBlankRow="1">
      <items count="57">
        <item x="55"/>
        <item x="22"/>
        <item x="6"/>
        <item x="46"/>
        <item x="32"/>
        <item x="36"/>
        <item x="24"/>
        <item x="28"/>
        <item x="17"/>
        <item x="19"/>
        <item x="40"/>
        <item x="20"/>
        <item x="4"/>
        <item x="31"/>
        <item x="2"/>
        <item x="41"/>
        <item x="53"/>
        <item x="15"/>
        <item x="16"/>
        <item x="13"/>
        <item x="14"/>
        <item x="44"/>
        <item x="47"/>
        <item x="50"/>
        <item x="3"/>
        <item x="33"/>
        <item x="34"/>
        <item x="35"/>
        <item x="23"/>
        <item x="7"/>
        <item x="37"/>
        <item x="49"/>
        <item x="48"/>
        <item x="39"/>
        <item x="51"/>
        <item x="26"/>
        <item x="25"/>
        <item x="54"/>
        <item x="11"/>
        <item x="42"/>
        <item x="12"/>
        <item x="45"/>
        <item x="18"/>
        <item x="27"/>
        <item x="5"/>
        <item x="1"/>
        <item x="30"/>
        <item x="43"/>
        <item x="8"/>
        <item x="38"/>
        <item x="52"/>
        <item x="0"/>
        <item x="29"/>
        <item x="9"/>
        <item x="10"/>
        <item x="21"/>
        <item t="default"/>
      </items>
    </pivotField>
    <pivotField axis="axisRow" showAll="0" insertBlankRow="1">
      <items count="14">
        <item sd="0" x="0"/>
        <item sd="0" m="1" x="12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/>
      </items>
    </pivotField>
    <pivotField dataField="1" showAll="0"/>
    <pivotField dataField="1" showAll="0"/>
    <pivotField dataField="1" numFmtId="164" showAll="0"/>
    <pivotField numFmtId="165" showAll="0"/>
  </pivotFields>
  <rowFields count="2">
    <field x="1"/>
    <field x="0"/>
  </rowFields>
  <rowItems count="25">
    <i>
      <x/>
    </i>
    <i t="blank">
      <x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>
      <x v="12"/>
    </i>
    <i t="blank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rvioidut kustannukset " fld="2" baseField="1" baseItem="0" numFmtId="5"/>
    <dataField name="Todelliset kustannukset " fld="3" baseField="1" baseItem="0" numFmtId="5"/>
    <dataField name="Erotus " fld="4" baseField="1" baseItem="0" numFmtId="5"/>
  </dataFields>
  <formats count="60">
    <format dxfId="138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137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136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135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134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133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132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131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130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129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128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127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126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125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124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123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122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121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120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119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118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117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116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115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114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113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112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0"/>
          </reference>
        </references>
      </pivotArea>
    </format>
    <format dxfId="111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0"/>
          </reference>
        </references>
      </pivotArea>
    </format>
    <format dxfId="110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1"/>
          </reference>
        </references>
      </pivotArea>
    </format>
    <format dxfId="109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1"/>
          </reference>
        </references>
      </pivotArea>
    </format>
    <format dxfId="108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2"/>
          </reference>
        </references>
      </pivotArea>
    </format>
    <format dxfId="107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2"/>
          </reference>
        </references>
      </pivotArea>
    </format>
    <format dxfId="106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3"/>
          </reference>
        </references>
      </pivotArea>
    </format>
    <format dxfId="105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3"/>
          </reference>
        </references>
      </pivotArea>
    </format>
    <format dxfId="104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4"/>
          </reference>
        </references>
      </pivotArea>
    </format>
    <format dxfId="103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4"/>
          </reference>
        </references>
      </pivotArea>
    </format>
    <format dxfId="102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5"/>
          </reference>
        </references>
      </pivotArea>
    </format>
    <format dxfId="101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5"/>
          </reference>
        </references>
      </pivotArea>
    </format>
    <format dxfId="100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6"/>
          </reference>
        </references>
      </pivotArea>
    </format>
    <format dxfId="99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6"/>
          </reference>
        </references>
      </pivotArea>
    </format>
    <format dxfId="98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7"/>
          </reference>
        </references>
      </pivotArea>
    </format>
    <format dxfId="97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7"/>
          </reference>
        </references>
      </pivotArea>
    </format>
    <format dxfId="96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8"/>
          </reference>
        </references>
      </pivotArea>
    </format>
    <format dxfId="95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8"/>
          </reference>
        </references>
      </pivotArea>
    </format>
    <format dxfId="94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9"/>
          </reference>
        </references>
      </pivotArea>
    </format>
    <format dxfId="93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9"/>
          </reference>
        </references>
      </pivotArea>
    </format>
    <format dxfId="92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10"/>
          </reference>
        </references>
      </pivotArea>
    </format>
    <format dxfId="91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10"/>
          </reference>
        </references>
      </pivotArea>
    </format>
    <format dxfId="90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11"/>
          </reference>
        </references>
      </pivotArea>
    </format>
    <format dxfId="89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11"/>
          </reference>
        </references>
      </pivotArea>
    </format>
    <format dxfId="88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12"/>
          </reference>
        </references>
      </pivotArea>
    </format>
    <format dxfId="87">
      <pivotArea collapsedLevelsAreSubtotals="1" fieldPosition="0">
        <references count="2">
          <reference field="4294967294" count="2" selected="0">
            <x v="1"/>
            <x v="2"/>
          </reference>
          <reference field="1" count="1">
            <x v="12"/>
          </reference>
        </references>
      </pivotArea>
    </format>
    <format dxfId="86">
      <pivotArea grandRow="1" outline="0" collapsedLevelsAreSubtotals="1" fieldPosition="0"/>
    </format>
    <format dxfId="85">
      <pivotArea outline="0" fieldPosition="0">
        <references count="1">
          <reference field="4294967294" count="1">
            <x v="0"/>
          </reference>
        </references>
      </pivotArea>
    </format>
    <format dxfId="84">
      <pivotArea outline="0" collapsedLevelsAreSubtotals="1" fieldPosition="0"/>
    </format>
    <format dxfId="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0">
      <pivotArea outline="0" fieldPosition="0">
        <references count="1">
          <reference field="4294967294" count="1">
            <x v="1"/>
          </reference>
        </references>
      </pivotArea>
    </format>
    <format dxfId="79">
      <pivotArea outline="0" fieldPosition="0">
        <references count="1">
          <reference field="4294967294" count="1">
            <x v="2"/>
          </reference>
        </references>
      </pivotArea>
    </format>
  </formats>
  <pivotTableStyleInfo name="Perheen budjetin Pivot-taulukko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Expenses PivotTable" altTextSummary="Yhteenveto arvioiduista kustannuksista, toteutuneet kustannukset ja kaikkien Budjetin tiedot -taulukkoon luetteloitujen kulujen erotus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BudjetinYhteenveto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2" rowHeaderCaption="Luokka">
  <location ref="B2:C15" firstHeaderRow="1" firstDataRow="1" firstDataCol="1"/>
  <pivotFields count="6"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  <pivotField showAll="0"/>
    <pivotField dataField="1" showAll="0"/>
    <pivotField numFmtId="164" showAl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Kustannukset   " fld="3" baseField="1" baseItem="0"/>
  </dataFields>
  <formats count="2">
    <format dxfId="68">
      <pivotArea dataOnly="0" labelOnly="1" outline="0" axis="axisValues" fieldPosition="0"/>
    </format>
    <format dxfId="67">
      <pivotArea field="1" type="button" dataOnly="0" labelOnly="1" outline="0" axis="axisRow" fieldPosition="0"/>
    </format>
  </formats>
  <chartFormats count="5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erheen budjetin Pivot-taulukko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a for Budget Overview chart" altTextSummary="Yhteenveto kaikista toteutuneista kustannuksista luokittain Budjetin tiedot -taulukoss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Luokka" xr10:uid="{E48CC38B-AD49-4268-8D9D-CF7973A68AC6}" sourceName="Luokka">
  <pivotTables>
    <pivotTable tabId="4" name="Budjetin yhteenvedon Pivot-taulukko"/>
  </pivotTables>
  <data>
    <tabular pivotCacheId="2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Luokka" xr10:uid="{5F4DD0EA-9FFB-4094-A695-5535AEC43BA2}" cache="Osittaja_Luokka" caption="Valitse useita luokkia pitämällä Control-näppäintä painettuna" columnCount="4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jetinTiedot" displayName="BudjetinTiedot" ref="B2:G62" totalsRowCount="1" headerRowDxfId="77">
  <autoFilter ref="B2:G61" xr:uid="{00000000-0009-0000-0100-000001000000}"/>
  <sortState xmlns:xlrd2="http://schemas.microsoft.com/office/spreadsheetml/2017/richdata2" ref="B2:G60">
    <sortCondition ref="C2:C60"/>
    <sortCondition ref="B2:B60"/>
  </sortState>
  <tableColumns count="6">
    <tableColumn id="2" xr3:uid="{00000000-0010-0000-0000-000002000000}" name="Kuvaus" totalsRowLabel="Summa"/>
    <tableColumn id="1" xr3:uid="{00000000-0010-0000-0000-000001000000}" name="Luokka"/>
    <tableColumn id="3" xr3:uid="{00000000-0010-0000-0000-000003000000}" name="Arvioidut kustannukset" totalsRowFunction="sum" dataDxfId="76" totalsRowDxfId="75"/>
    <tableColumn id="4" xr3:uid="{00000000-0010-0000-0000-000004000000}" name="Todelliset kustannukset" totalsRowFunction="sum" dataDxfId="74" totalsRowDxfId="73"/>
    <tableColumn id="5" xr3:uid="{00000000-0010-0000-0000-000005000000}" name="Erotus" totalsRowFunction="sum" dataDxfId="72" totalsRowDxfId="71">
      <calculatedColumnFormula>BudjetinTiedot[[#This Row],[Arvioidut kustannukset]]-BudjetinTiedot[[#This Row],[Todelliset kustannukset]]</calculatedColumnFormula>
    </tableColumn>
    <tableColumn id="6" xr3:uid="{00000000-0010-0000-0000-000006000000}" name="Todellisten kustannusten yleiskatsaus" dataDxfId="70" totalsRowDxfId="69">
      <calculatedColumnFormula>BudjetinTiedot[[#This Row],[Todelliset kustannukset]]</calculatedColumnFormula>
    </tableColumn>
  </tableColumns>
  <tableStyleInfo name="Perheen budjetin taulukkotyyli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Luettelo kuukauden menoista luokittain. Sisältää arvioidut ja toteutuneet kustannukset ja laskee niiden erotukse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udjetin_luokan_haku" displayName="Budjetin_luokan_haku" ref="E2:E14" headerRowDxfId="66">
  <autoFilter ref="E2:E14" xr:uid="{00000000-0009-0000-0100-000002000000}"/>
  <sortState xmlns:xlrd2="http://schemas.microsoft.com/office/spreadsheetml/2017/richdata2" ref="E3:E14">
    <sortCondition ref="E2:E14"/>
  </sortState>
  <tableColumns count="1">
    <tableColumn id="1" xr3:uid="{00000000-0010-0000-0100-000001000000}" name="Budjetin luokkahaku" totalsRowFunction="count"/>
  </tableColumns>
  <tableStyleInfo name="Perheen budjetin taulukkotyyli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Luettelo luokista Budjetin tiedot -taulukon avattavassa Luokka-luettelossa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72"/>
  <sheetViews>
    <sheetView showGridLines="0" tabSelected="1" zoomScale="90" zoomScaleNormal="90" workbookViewId="0"/>
  </sheetViews>
  <sheetFormatPr defaultRowHeight="13.5" x14ac:dyDescent="0.25"/>
  <cols>
    <col min="1" max="1" width="2" style="8" customWidth="1"/>
    <col min="2" max="2" width="19.5" style="8" customWidth="1"/>
    <col min="3" max="3" width="14.25" style="8" customWidth="1"/>
    <col min="4" max="4" width="11.5" style="8" customWidth="1"/>
    <col min="5" max="5" width="2" style="43" customWidth="1"/>
    <col min="6" max="6" width="15.5" style="8" customWidth="1"/>
    <col min="7" max="7" width="11.75" style="8" customWidth="1"/>
    <col min="8" max="8" width="4" style="8" customWidth="1"/>
    <col min="9" max="9" width="2.5" style="8" customWidth="1"/>
    <col min="10" max="10" width="11.75" style="8" customWidth="1"/>
    <col min="11" max="11" width="24" style="8" customWidth="1"/>
    <col min="12" max="12" width="27.375" style="8" customWidth="1"/>
    <col min="13" max="13" width="24.125" style="8" customWidth="1"/>
    <col min="14" max="14" width="12.5" style="8" customWidth="1"/>
    <col min="15" max="15" width="0.875" style="8" customWidth="1"/>
    <col min="17" max="16384" width="9" style="8"/>
  </cols>
  <sheetData>
    <row r="1" spans="1:15" ht="60.75" customHeight="1" x14ac:dyDescent="0.25">
      <c r="B1" s="9" t="s">
        <v>0</v>
      </c>
      <c r="C1" s="10"/>
      <c r="D1" s="10"/>
      <c r="E1" s="10"/>
      <c r="F1" s="11"/>
      <c r="G1" s="11"/>
      <c r="H1" s="11"/>
      <c r="I1" s="12"/>
      <c r="J1" s="9" t="s">
        <v>16</v>
      </c>
      <c r="K1" s="9"/>
      <c r="L1" s="9"/>
      <c r="M1" s="9"/>
      <c r="N1" s="9"/>
    </row>
    <row r="2" spans="1:15" ht="30.75" customHeight="1" x14ac:dyDescent="0.25">
      <c r="A2" s="13"/>
      <c r="B2" s="14" t="s">
        <v>1</v>
      </c>
      <c r="D2" s="15"/>
      <c r="E2" s="16"/>
      <c r="H2" s="15"/>
      <c r="K2" s="17"/>
      <c r="L2" s="17"/>
      <c r="M2" s="17"/>
      <c r="N2" s="17"/>
    </row>
    <row r="3" spans="1:15" ht="15" customHeight="1" x14ac:dyDescent="0.25">
      <c r="A3" s="13"/>
      <c r="B3" s="18" t="s">
        <v>2</v>
      </c>
      <c r="C3" s="28" t="s">
        <v>8</v>
      </c>
      <c r="E3" s="15"/>
      <c r="G3" s="46">
        <f>D17-SUM(BudjetinTiedot[Arvioidut kustannukset])</f>
        <v>1585</v>
      </c>
      <c r="H3" s="15"/>
      <c r="K3" s="17"/>
      <c r="L3" s="17"/>
      <c r="M3" s="17"/>
      <c r="N3" s="17"/>
    </row>
    <row r="4" spans="1:15" ht="15" customHeight="1" x14ac:dyDescent="0.25">
      <c r="A4" s="13"/>
      <c r="B4" s="18" t="s">
        <v>3</v>
      </c>
      <c r="C4" s="28" t="s">
        <v>9</v>
      </c>
      <c r="E4" s="15"/>
      <c r="G4" s="46">
        <f>D11-SUM(BudjetinTiedot[Todelliset kustannukset])</f>
        <v>1740</v>
      </c>
      <c r="H4" s="15"/>
      <c r="K4" s="17"/>
      <c r="L4" s="17"/>
      <c r="M4" s="17"/>
      <c r="N4" s="17"/>
    </row>
    <row r="5" spans="1:15" ht="15" customHeight="1" x14ac:dyDescent="0.25">
      <c r="B5" s="18" t="s">
        <v>4</v>
      </c>
      <c r="C5" s="28" t="s">
        <v>10</v>
      </c>
      <c r="E5" s="15"/>
      <c r="G5" s="46">
        <f>G4-G3</f>
        <v>155</v>
      </c>
      <c r="H5" s="39"/>
      <c r="K5" s="17"/>
      <c r="L5" s="17"/>
      <c r="M5" s="17"/>
      <c r="N5" s="17"/>
    </row>
    <row r="6" spans="1:15" ht="15" customHeight="1" x14ac:dyDescent="0.25">
      <c r="B6" s="19"/>
      <c r="C6" s="10"/>
      <c r="D6" s="38"/>
      <c r="E6" s="10"/>
      <c r="F6" s="10"/>
      <c r="G6" s="10"/>
      <c r="H6" s="38"/>
      <c r="K6" s="17"/>
      <c r="L6" s="17"/>
      <c r="M6" s="17"/>
      <c r="N6" s="17"/>
    </row>
    <row r="7" spans="1:15" ht="30" customHeight="1" x14ac:dyDescent="0.25">
      <c r="A7" s="15"/>
      <c r="B7" s="20" t="s">
        <v>5</v>
      </c>
      <c r="C7" s="16"/>
      <c r="D7" s="33"/>
      <c r="E7" s="34"/>
      <c r="F7" s="20" t="s">
        <v>15</v>
      </c>
      <c r="G7" s="21"/>
      <c r="H7" s="16"/>
      <c r="J7" s="32" t="s">
        <v>17</v>
      </c>
      <c r="K7" s="31"/>
      <c r="L7" s="31"/>
      <c r="M7" s="31"/>
      <c r="N7" s="31"/>
    </row>
    <row r="8" spans="1:15" ht="15" customHeight="1" x14ac:dyDescent="0.25">
      <c r="A8" s="15"/>
      <c r="B8" s="54" t="s">
        <v>6</v>
      </c>
      <c r="C8" s="15" t="s">
        <v>11</v>
      </c>
      <c r="D8" s="46">
        <v>5800</v>
      </c>
      <c r="E8" s="35"/>
      <c r="F8" s="55" t="s">
        <v>6</v>
      </c>
      <c r="G8" s="56">
        <f>SUM(BudjetinTiedot[Todelliset kustannukset])</f>
        <v>7860</v>
      </c>
      <c r="H8" s="15"/>
      <c r="K8" s="30"/>
      <c r="L8" s="30"/>
      <c r="M8" s="30"/>
      <c r="N8" s="15"/>
      <c r="O8" s="15"/>
    </row>
    <row r="9" spans="1:15" ht="15" customHeight="1" x14ac:dyDescent="0.25">
      <c r="A9" s="15"/>
      <c r="B9" s="54"/>
      <c r="C9" s="15" t="s">
        <v>12</v>
      </c>
      <c r="D9" s="46">
        <v>2300</v>
      </c>
      <c r="E9" s="35"/>
      <c r="F9" s="55"/>
      <c r="G9" s="56"/>
      <c r="H9" s="15"/>
      <c r="K9" s="29" t="s">
        <v>18</v>
      </c>
      <c r="L9" s="53" t="s">
        <v>95</v>
      </c>
      <c r="M9" s="53" t="s">
        <v>96</v>
      </c>
      <c r="N9" s="53" t="s">
        <v>97</v>
      </c>
      <c r="O9" s="15"/>
    </row>
    <row r="10" spans="1:15" ht="15" customHeight="1" x14ac:dyDescent="0.25">
      <c r="A10" s="15"/>
      <c r="B10" s="54"/>
      <c r="C10" s="15" t="s">
        <v>13</v>
      </c>
      <c r="D10" s="46">
        <v>1500</v>
      </c>
      <c r="E10" s="35"/>
      <c r="F10" s="55"/>
      <c r="G10" s="56"/>
      <c r="H10" s="40"/>
      <c r="K10" s="1" t="s">
        <v>23</v>
      </c>
      <c r="L10" s="51">
        <v>140</v>
      </c>
      <c r="M10" s="51">
        <v>140</v>
      </c>
      <c r="N10" s="51">
        <v>0</v>
      </c>
    </row>
    <row r="11" spans="1:15" ht="15" customHeight="1" x14ac:dyDescent="0.25">
      <c r="A11" s="15"/>
      <c r="B11" s="54"/>
      <c r="C11" s="22" t="s">
        <v>14</v>
      </c>
      <c r="D11" s="47">
        <f>SUM(D8:D10)</f>
        <v>9600</v>
      </c>
      <c r="E11" s="35"/>
      <c r="F11" s="55"/>
      <c r="G11" s="56"/>
      <c r="H11" s="40"/>
      <c r="K11" s="1"/>
      <c r="L11" s="51"/>
      <c r="M11" s="51"/>
      <c r="N11" s="51"/>
    </row>
    <row r="12" spans="1:15" ht="15" customHeight="1" x14ac:dyDescent="0.25">
      <c r="A12" s="15"/>
      <c r="B12" s="42"/>
      <c r="C12" s="10"/>
      <c r="D12" s="10"/>
      <c r="E12" s="36"/>
      <c r="F12" s="23"/>
      <c r="G12" s="37"/>
      <c r="H12" s="10"/>
      <c r="K12" s="1" t="s">
        <v>26</v>
      </c>
      <c r="L12" s="51">
        <v>400</v>
      </c>
      <c r="M12" s="51">
        <v>358</v>
      </c>
      <c r="N12" s="51">
        <v>42</v>
      </c>
    </row>
    <row r="13" spans="1:15" ht="15" customHeight="1" x14ac:dyDescent="0.25">
      <c r="A13" s="15"/>
      <c r="B13" s="59" t="s">
        <v>7</v>
      </c>
      <c r="C13" s="15"/>
      <c r="D13" s="15"/>
      <c r="E13" s="35"/>
      <c r="F13" s="57" t="s">
        <v>7</v>
      </c>
      <c r="G13" s="58">
        <f>SUM(BudjetinTiedot[Arvioidut kustannukset])</f>
        <v>7915</v>
      </c>
      <c r="H13" s="15"/>
      <c r="K13" s="1"/>
      <c r="L13" s="51"/>
      <c r="M13" s="51"/>
      <c r="N13" s="51"/>
    </row>
    <row r="14" spans="1:15" ht="15" customHeight="1" x14ac:dyDescent="0.25">
      <c r="A14" s="15"/>
      <c r="B14" s="60"/>
      <c r="C14" s="15" t="s">
        <v>11</v>
      </c>
      <c r="D14" s="46">
        <v>6000</v>
      </c>
      <c r="E14" s="35"/>
      <c r="F14" s="55"/>
      <c r="G14" s="56"/>
      <c r="H14" s="39"/>
      <c r="K14" s="1" t="s">
        <v>22</v>
      </c>
      <c r="L14" s="51">
        <v>1100</v>
      </c>
      <c r="M14" s="51">
        <v>1320</v>
      </c>
      <c r="N14" s="51">
        <v>-220</v>
      </c>
    </row>
    <row r="15" spans="1:15" ht="15" customHeight="1" x14ac:dyDescent="0.25">
      <c r="A15" s="15"/>
      <c r="B15" s="60"/>
      <c r="C15" s="15" t="s">
        <v>12</v>
      </c>
      <c r="D15" s="46">
        <v>1000</v>
      </c>
      <c r="E15" s="35"/>
      <c r="F15" s="55"/>
      <c r="G15" s="56"/>
      <c r="H15" s="40"/>
      <c r="K15" s="1"/>
      <c r="L15" s="51"/>
      <c r="M15" s="51"/>
      <c r="N15" s="51"/>
    </row>
    <row r="16" spans="1:15" ht="15" customHeight="1" x14ac:dyDescent="0.25">
      <c r="A16" s="15"/>
      <c r="B16" s="60"/>
      <c r="C16" s="15" t="s">
        <v>13</v>
      </c>
      <c r="D16" s="46">
        <v>2500</v>
      </c>
      <c r="E16" s="35"/>
      <c r="F16" s="55"/>
      <c r="G16" s="56"/>
      <c r="H16" s="40"/>
      <c r="K16" s="1" t="s">
        <v>25</v>
      </c>
      <c r="L16" s="51">
        <v>100</v>
      </c>
      <c r="M16" s="51">
        <v>125</v>
      </c>
      <c r="N16" s="51">
        <v>-25</v>
      </c>
    </row>
    <row r="17" spans="1:14" ht="15" customHeight="1" x14ac:dyDescent="0.25">
      <c r="A17" s="15"/>
      <c r="B17" s="60"/>
      <c r="C17" s="22" t="s">
        <v>14</v>
      </c>
      <c r="D17" s="47">
        <f>SUM(D14:D16)</f>
        <v>9500</v>
      </c>
      <c r="E17" s="44"/>
      <c r="F17" s="55"/>
      <c r="G17" s="56"/>
      <c r="H17" s="40"/>
      <c r="K17" s="1"/>
      <c r="L17" s="51"/>
      <c r="M17" s="51"/>
      <c r="N17" s="51"/>
    </row>
    <row r="18" spans="1:14" ht="15" customHeight="1" x14ac:dyDescent="0.25">
      <c r="A18" s="15"/>
      <c r="B18" s="24"/>
      <c r="C18" s="11"/>
      <c r="D18" s="11"/>
      <c r="E18" s="45"/>
      <c r="F18" s="23"/>
      <c r="G18" s="37"/>
      <c r="H18" s="41"/>
      <c r="K18" s="1" t="s">
        <v>19</v>
      </c>
      <c r="L18" s="51">
        <v>2830</v>
      </c>
      <c r="M18" s="51">
        <v>2702</v>
      </c>
      <c r="N18" s="51">
        <v>128</v>
      </c>
    </row>
    <row r="19" spans="1:14" ht="15" customHeight="1" x14ac:dyDescent="0.25">
      <c r="E19" s="8"/>
      <c r="H19" s="15"/>
      <c r="K19" s="1"/>
      <c r="L19" s="51"/>
      <c r="M19" s="51"/>
      <c r="N19" s="51"/>
    </row>
    <row r="20" spans="1:14" ht="15" customHeight="1" x14ac:dyDescent="0.25">
      <c r="H20" s="15"/>
      <c r="K20" s="1" t="s">
        <v>27</v>
      </c>
      <c r="L20" s="51">
        <v>900</v>
      </c>
      <c r="M20" s="51">
        <v>900</v>
      </c>
      <c r="N20" s="51">
        <v>0</v>
      </c>
    </row>
    <row r="21" spans="1:14" ht="15" customHeight="1" x14ac:dyDescent="0.25">
      <c r="H21" s="15"/>
      <c r="K21" s="1"/>
      <c r="L21" s="51"/>
      <c r="M21" s="51"/>
      <c r="N21" s="51"/>
    </row>
    <row r="22" spans="1:14" ht="15" customHeight="1" x14ac:dyDescent="0.25">
      <c r="H22" s="15"/>
      <c r="K22" s="1" t="s">
        <v>30</v>
      </c>
      <c r="L22" s="51">
        <v>200</v>
      </c>
      <c r="M22" s="51">
        <v>200</v>
      </c>
      <c r="N22" s="51">
        <v>0</v>
      </c>
    </row>
    <row r="23" spans="1:14" ht="15" customHeight="1" x14ac:dyDescent="0.25">
      <c r="H23" s="15"/>
      <c r="K23" s="1"/>
      <c r="L23" s="51"/>
      <c r="M23" s="51"/>
      <c r="N23" s="51"/>
    </row>
    <row r="24" spans="1:14" ht="15" customHeight="1" x14ac:dyDescent="0.25">
      <c r="H24" s="15"/>
      <c r="K24" s="1" t="s">
        <v>21</v>
      </c>
      <c r="L24" s="51">
        <v>150</v>
      </c>
      <c r="M24" s="51">
        <v>140</v>
      </c>
      <c r="N24" s="51">
        <v>10</v>
      </c>
    </row>
    <row r="25" spans="1:14" ht="15" customHeight="1" x14ac:dyDescent="0.25">
      <c r="H25" s="15"/>
      <c r="K25" s="1"/>
      <c r="L25" s="51"/>
      <c r="M25" s="51"/>
      <c r="N25" s="51"/>
    </row>
    <row r="26" spans="1:14" ht="15" customHeight="1" x14ac:dyDescent="0.25">
      <c r="H26" s="15"/>
      <c r="K26" s="1" t="s">
        <v>28</v>
      </c>
      <c r="L26" s="51">
        <v>170</v>
      </c>
      <c r="M26" s="51">
        <v>100</v>
      </c>
      <c r="N26" s="51">
        <v>70</v>
      </c>
    </row>
    <row r="27" spans="1:14" ht="15" customHeight="1" x14ac:dyDescent="0.25">
      <c r="H27" s="15"/>
      <c r="K27" s="1"/>
      <c r="L27" s="51"/>
      <c r="M27" s="51"/>
      <c r="N27" s="51"/>
    </row>
    <row r="28" spans="1:14" ht="15" customHeight="1" x14ac:dyDescent="0.25">
      <c r="H28" s="15"/>
      <c r="K28" s="1" t="s">
        <v>24</v>
      </c>
      <c r="L28" s="51">
        <v>200</v>
      </c>
      <c r="M28" s="51">
        <v>200</v>
      </c>
      <c r="N28" s="51">
        <v>0</v>
      </c>
    </row>
    <row r="29" spans="1:14" ht="15" customHeight="1" x14ac:dyDescent="0.25">
      <c r="H29" s="15"/>
      <c r="K29" s="1"/>
      <c r="L29" s="51"/>
      <c r="M29" s="51"/>
      <c r="N29" s="51"/>
    </row>
    <row r="30" spans="1:14" ht="15" customHeight="1" x14ac:dyDescent="0.25">
      <c r="H30" s="15"/>
      <c r="K30" s="1" t="s">
        <v>29</v>
      </c>
      <c r="L30" s="51">
        <v>300</v>
      </c>
      <c r="M30" s="51">
        <v>300</v>
      </c>
      <c r="N30" s="51">
        <v>0</v>
      </c>
    </row>
    <row r="31" spans="1:14" ht="15" customHeight="1" x14ac:dyDescent="0.25">
      <c r="H31" s="15"/>
      <c r="K31" s="1"/>
      <c r="L31" s="51"/>
      <c r="M31" s="51"/>
      <c r="N31" s="51"/>
    </row>
    <row r="32" spans="1:14" ht="15" customHeight="1" x14ac:dyDescent="0.25">
      <c r="H32" s="15"/>
      <c r="K32" s="1" t="s">
        <v>20</v>
      </c>
      <c r="L32" s="51">
        <v>1425</v>
      </c>
      <c r="M32" s="51">
        <v>1375</v>
      </c>
      <c r="N32" s="51">
        <v>50</v>
      </c>
    </row>
    <row r="33" spans="2:15" ht="15" customHeight="1" x14ac:dyDescent="0.25">
      <c r="H33" s="15"/>
      <c r="K33" s="1"/>
      <c r="L33" s="51"/>
      <c r="M33" s="51"/>
      <c r="N33" s="51"/>
    </row>
    <row r="34" spans="2:15" ht="15" customHeight="1" x14ac:dyDescent="0.25">
      <c r="H34" s="15"/>
      <c r="K34" s="1" t="s">
        <v>94</v>
      </c>
      <c r="L34" s="51">
        <v>7915</v>
      </c>
      <c r="M34" s="51">
        <v>7860</v>
      </c>
      <c r="N34" s="51">
        <v>55</v>
      </c>
    </row>
    <row r="35" spans="2:15" ht="15" customHeight="1" x14ac:dyDescent="0.25">
      <c r="H35" s="15"/>
      <c r="K35"/>
      <c r="L35"/>
      <c r="M35"/>
      <c r="N35"/>
    </row>
    <row r="36" spans="2:15" ht="15" customHeight="1" x14ac:dyDescent="0.25">
      <c r="F36" s="25"/>
      <c r="G36" s="25"/>
      <c r="H36" s="27"/>
      <c r="K36"/>
      <c r="L36"/>
      <c r="M36"/>
      <c r="N36"/>
    </row>
    <row r="37" spans="2:15" ht="15" customHeight="1" x14ac:dyDescent="0.25">
      <c r="F37" s="25"/>
      <c r="G37" s="25"/>
      <c r="H37" s="27"/>
      <c r="K37"/>
      <c r="L37"/>
      <c r="M37"/>
      <c r="N37"/>
    </row>
    <row r="38" spans="2:15" ht="15" customHeight="1" x14ac:dyDescent="0.25">
      <c r="F38" s="25"/>
      <c r="G38" s="25"/>
      <c r="H38" s="27"/>
      <c r="K38"/>
      <c r="L38"/>
      <c r="M38"/>
      <c r="N38"/>
    </row>
    <row r="39" spans="2:15" ht="15" customHeight="1" x14ac:dyDescent="0.25">
      <c r="F39" s="25"/>
      <c r="G39" s="25"/>
      <c r="H39" s="27"/>
      <c r="K39"/>
      <c r="L39"/>
      <c r="M39"/>
      <c r="N39"/>
    </row>
    <row r="40" spans="2:15" ht="15" customHeight="1" x14ac:dyDescent="0.25">
      <c r="F40" s="25"/>
      <c r="G40" s="25"/>
      <c r="H40" s="27"/>
      <c r="K40"/>
      <c r="L40"/>
      <c r="M40"/>
      <c r="N40"/>
    </row>
    <row r="41" spans="2:15" ht="15" customHeight="1" x14ac:dyDescent="0.25">
      <c r="F41" s="25"/>
      <c r="G41" s="25"/>
      <c r="H41" s="27"/>
      <c r="K41"/>
      <c r="L41"/>
      <c r="M41"/>
      <c r="N41"/>
    </row>
    <row r="42" spans="2:15" ht="15" customHeight="1" x14ac:dyDescent="0.25">
      <c r="K42"/>
      <c r="L42"/>
      <c r="M42"/>
      <c r="N42"/>
    </row>
    <row r="43" spans="2:15" ht="15" customHeight="1" x14ac:dyDescent="0.25">
      <c r="K43"/>
      <c r="L43"/>
      <c r="M43"/>
      <c r="N43"/>
    </row>
    <row r="44" spans="2:15" ht="15" customHeight="1" x14ac:dyDescent="0.25">
      <c r="K44"/>
      <c r="L44"/>
      <c r="M44"/>
      <c r="N44"/>
    </row>
    <row r="45" spans="2:15" ht="15" customHeight="1" x14ac:dyDescent="0.25">
      <c r="K45"/>
      <c r="L45"/>
      <c r="M45"/>
      <c r="N45"/>
    </row>
    <row r="46" spans="2:15" ht="15" customHeight="1" x14ac:dyDescent="0.25">
      <c r="J46"/>
      <c r="K46"/>
      <c r="L46"/>
      <c r="M46"/>
      <c r="N46"/>
    </row>
    <row r="47" spans="2:15" x14ac:dyDescent="0.25">
      <c r="B47"/>
      <c r="C47"/>
      <c r="D47"/>
      <c r="E47" s="3"/>
      <c r="F47"/>
      <c r="G47"/>
      <c r="H47"/>
      <c r="I47"/>
      <c r="J47"/>
      <c r="K47"/>
      <c r="L47"/>
      <c r="M47"/>
      <c r="N47"/>
      <c r="O47"/>
    </row>
    <row r="48" spans="2:15" customFormat="1" x14ac:dyDescent="0.25">
      <c r="E48" s="3"/>
    </row>
    <row r="49" spans="5:5" customFormat="1" x14ac:dyDescent="0.25">
      <c r="E49" s="3"/>
    </row>
    <row r="50" spans="5:5" customFormat="1" x14ac:dyDescent="0.25">
      <c r="E50" s="3"/>
    </row>
    <row r="51" spans="5:5" customFormat="1" x14ac:dyDescent="0.25">
      <c r="E51" s="3"/>
    </row>
    <row r="52" spans="5:5" customFormat="1" x14ac:dyDescent="0.25">
      <c r="E52" s="3"/>
    </row>
    <row r="53" spans="5:5" customFormat="1" x14ac:dyDescent="0.25">
      <c r="E53" s="3"/>
    </row>
    <row r="54" spans="5:5" customFormat="1" x14ac:dyDescent="0.25">
      <c r="E54" s="3"/>
    </row>
    <row r="55" spans="5:5" customFormat="1" x14ac:dyDescent="0.25">
      <c r="E55" s="3"/>
    </row>
    <row r="56" spans="5:5" customFormat="1" x14ac:dyDescent="0.25">
      <c r="E56" s="3"/>
    </row>
    <row r="57" spans="5:5" customFormat="1" x14ac:dyDescent="0.25">
      <c r="E57" s="3"/>
    </row>
    <row r="58" spans="5:5" customFormat="1" x14ac:dyDescent="0.25">
      <c r="E58" s="3"/>
    </row>
    <row r="59" spans="5:5" customFormat="1" x14ac:dyDescent="0.25">
      <c r="E59" s="3"/>
    </row>
    <row r="60" spans="5:5" customFormat="1" x14ac:dyDescent="0.25">
      <c r="E60" s="3"/>
    </row>
    <row r="61" spans="5:5" customFormat="1" x14ac:dyDescent="0.25">
      <c r="E61" s="3"/>
    </row>
    <row r="62" spans="5:5" customFormat="1" x14ac:dyDescent="0.25">
      <c r="E62" s="3"/>
    </row>
    <row r="63" spans="5:5" customFormat="1" x14ac:dyDescent="0.25">
      <c r="E63" s="3"/>
    </row>
    <row r="64" spans="5:5" customFormat="1" x14ac:dyDescent="0.25">
      <c r="E64" s="3"/>
    </row>
    <row r="65" spans="5:5" customFormat="1" x14ac:dyDescent="0.25">
      <c r="E65" s="3"/>
    </row>
    <row r="66" spans="5:5" customFormat="1" x14ac:dyDescent="0.25">
      <c r="E66" s="3"/>
    </row>
    <row r="67" spans="5:5" customFormat="1" x14ac:dyDescent="0.25">
      <c r="E67" s="3"/>
    </row>
    <row r="68" spans="5:5" customFormat="1" x14ac:dyDescent="0.25">
      <c r="E68" s="3"/>
    </row>
    <row r="69" spans="5:5" customFormat="1" x14ac:dyDescent="0.25">
      <c r="E69" s="3"/>
    </row>
    <row r="70" spans="5:5" customFormat="1" x14ac:dyDescent="0.25">
      <c r="E70" s="3"/>
    </row>
    <row r="71" spans="5:5" customFormat="1" x14ac:dyDescent="0.25">
      <c r="E71" s="3"/>
    </row>
    <row r="72" spans="5:5" customFormat="1" x14ac:dyDescent="0.25">
      <c r="E72" s="3"/>
    </row>
    <row r="73" spans="5:5" customFormat="1" x14ac:dyDescent="0.25">
      <c r="E73" s="3"/>
    </row>
    <row r="74" spans="5:5" customFormat="1" x14ac:dyDescent="0.25">
      <c r="E74" s="3"/>
    </row>
    <row r="75" spans="5:5" customFormat="1" x14ac:dyDescent="0.25">
      <c r="E75" s="3"/>
    </row>
    <row r="76" spans="5:5" customFormat="1" x14ac:dyDescent="0.25">
      <c r="E76" s="3"/>
    </row>
    <row r="77" spans="5:5" customFormat="1" x14ac:dyDescent="0.25">
      <c r="E77" s="3"/>
    </row>
    <row r="78" spans="5:5" customFormat="1" x14ac:dyDescent="0.25">
      <c r="E78" s="3"/>
    </row>
    <row r="79" spans="5:5" customFormat="1" x14ac:dyDescent="0.25">
      <c r="E79" s="3"/>
    </row>
    <row r="80" spans="5:5" customFormat="1" x14ac:dyDescent="0.25">
      <c r="E80" s="3"/>
    </row>
    <row r="81" spans="5:5" customFormat="1" x14ac:dyDescent="0.25">
      <c r="E81" s="3"/>
    </row>
    <row r="82" spans="5:5" customFormat="1" x14ac:dyDescent="0.25">
      <c r="E82" s="3"/>
    </row>
    <row r="83" spans="5:5" customFormat="1" x14ac:dyDescent="0.25">
      <c r="E83" s="3"/>
    </row>
    <row r="84" spans="5:5" customFormat="1" x14ac:dyDescent="0.25">
      <c r="E84" s="3"/>
    </row>
    <row r="85" spans="5:5" customFormat="1" x14ac:dyDescent="0.25">
      <c r="E85" s="3"/>
    </row>
    <row r="86" spans="5:5" customFormat="1" x14ac:dyDescent="0.25">
      <c r="E86" s="3"/>
    </row>
    <row r="87" spans="5:5" customFormat="1" x14ac:dyDescent="0.25">
      <c r="E87" s="3"/>
    </row>
    <row r="88" spans="5:5" customFormat="1" x14ac:dyDescent="0.25">
      <c r="E88" s="3"/>
    </row>
    <row r="89" spans="5:5" customFormat="1" x14ac:dyDescent="0.25">
      <c r="E89" s="3"/>
    </row>
    <row r="90" spans="5:5" customFormat="1" x14ac:dyDescent="0.25">
      <c r="E90" s="3"/>
    </row>
    <row r="91" spans="5:5" customFormat="1" x14ac:dyDescent="0.25">
      <c r="E91" s="3"/>
    </row>
    <row r="92" spans="5:5" customFormat="1" x14ac:dyDescent="0.25">
      <c r="E92" s="3"/>
    </row>
    <row r="93" spans="5:5" customFormat="1" x14ac:dyDescent="0.25">
      <c r="E93" s="3"/>
    </row>
    <row r="94" spans="5:5" customFormat="1" x14ac:dyDescent="0.25">
      <c r="E94" s="3"/>
    </row>
    <row r="95" spans="5:5" customFormat="1" x14ac:dyDescent="0.25">
      <c r="E95" s="3"/>
    </row>
    <row r="96" spans="5:5" customFormat="1" x14ac:dyDescent="0.25">
      <c r="E96" s="3"/>
    </row>
    <row r="97" spans="5:5" customFormat="1" x14ac:dyDescent="0.25">
      <c r="E97" s="3"/>
    </row>
    <row r="98" spans="5:5" customFormat="1" x14ac:dyDescent="0.25">
      <c r="E98" s="3"/>
    </row>
    <row r="99" spans="5:5" customFormat="1" x14ac:dyDescent="0.25">
      <c r="E99" s="3"/>
    </row>
    <row r="100" spans="5:5" customFormat="1" x14ac:dyDescent="0.25">
      <c r="E100" s="3"/>
    </row>
    <row r="101" spans="5:5" customFormat="1" x14ac:dyDescent="0.25">
      <c r="E101" s="3"/>
    </row>
    <row r="102" spans="5:5" customFormat="1" x14ac:dyDescent="0.25">
      <c r="E102" s="3"/>
    </row>
    <row r="103" spans="5:5" customFormat="1" x14ac:dyDescent="0.25">
      <c r="E103" s="3"/>
    </row>
    <row r="104" spans="5:5" customFormat="1" x14ac:dyDescent="0.25">
      <c r="E104" s="3"/>
    </row>
    <row r="105" spans="5:5" customFormat="1" x14ac:dyDescent="0.25">
      <c r="E105" s="3"/>
    </row>
    <row r="106" spans="5:5" customFormat="1" x14ac:dyDescent="0.25">
      <c r="E106" s="3"/>
    </row>
    <row r="107" spans="5:5" customFormat="1" x14ac:dyDescent="0.25">
      <c r="E107" s="3"/>
    </row>
    <row r="108" spans="5:5" customFormat="1" x14ac:dyDescent="0.25">
      <c r="E108" s="3"/>
    </row>
    <row r="109" spans="5:5" customFormat="1" x14ac:dyDescent="0.25">
      <c r="E109" s="3"/>
    </row>
    <row r="110" spans="5:5" customFormat="1" x14ac:dyDescent="0.25">
      <c r="E110" s="3"/>
    </row>
    <row r="111" spans="5:5" customFormat="1" x14ac:dyDescent="0.25">
      <c r="E111" s="3"/>
    </row>
    <row r="112" spans="5:5" customFormat="1" x14ac:dyDescent="0.25">
      <c r="E112" s="3"/>
    </row>
    <row r="113" spans="5:5" customFormat="1" x14ac:dyDescent="0.25">
      <c r="E113" s="3"/>
    </row>
    <row r="114" spans="5:5" customFormat="1" x14ac:dyDescent="0.25">
      <c r="E114" s="3"/>
    </row>
    <row r="115" spans="5:5" customFormat="1" x14ac:dyDescent="0.25">
      <c r="E115" s="3"/>
    </row>
    <row r="116" spans="5:5" customFormat="1" x14ac:dyDescent="0.25">
      <c r="E116" s="3"/>
    </row>
    <row r="117" spans="5:5" customFormat="1" x14ac:dyDescent="0.25">
      <c r="E117" s="3"/>
    </row>
    <row r="118" spans="5:5" customFormat="1" x14ac:dyDescent="0.25">
      <c r="E118" s="3"/>
    </row>
    <row r="119" spans="5:5" customFormat="1" x14ac:dyDescent="0.25">
      <c r="E119" s="3"/>
    </row>
    <row r="120" spans="5:5" customFormat="1" x14ac:dyDescent="0.25">
      <c r="E120" s="3"/>
    </row>
    <row r="121" spans="5:5" customFormat="1" x14ac:dyDescent="0.25">
      <c r="E121" s="3"/>
    </row>
    <row r="122" spans="5:5" customFormat="1" x14ac:dyDescent="0.25">
      <c r="E122" s="3"/>
    </row>
    <row r="123" spans="5:5" customFormat="1" x14ac:dyDescent="0.25">
      <c r="E123" s="3"/>
    </row>
    <row r="124" spans="5:5" customFormat="1" x14ac:dyDescent="0.25">
      <c r="E124" s="3"/>
    </row>
    <row r="125" spans="5:5" customFormat="1" x14ac:dyDescent="0.25">
      <c r="E125" s="3"/>
    </row>
    <row r="126" spans="5:5" customFormat="1" x14ac:dyDescent="0.25">
      <c r="E126" s="3"/>
    </row>
    <row r="127" spans="5:5" customFormat="1" x14ac:dyDescent="0.25">
      <c r="E127" s="3"/>
    </row>
    <row r="128" spans="5:5" customFormat="1" x14ac:dyDescent="0.25">
      <c r="E128" s="3"/>
    </row>
    <row r="129" spans="5:5" customFormat="1" x14ac:dyDescent="0.25">
      <c r="E129" s="3"/>
    </row>
    <row r="130" spans="5:5" customFormat="1" x14ac:dyDescent="0.25">
      <c r="E130" s="3"/>
    </row>
    <row r="131" spans="5:5" customFormat="1" x14ac:dyDescent="0.25">
      <c r="E131" s="3"/>
    </row>
    <row r="132" spans="5:5" customFormat="1" x14ac:dyDescent="0.25">
      <c r="E132" s="3"/>
    </row>
    <row r="133" spans="5:5" customFormat="1" x14ac:dyDescent="0.25">
      <c r="E133" s="3"/>
    </row>
    <row r="134" spans="5:5" customFormat="1" x14ac:dyDescent="0.25">
      <c r="E134" s="3"/>
    </row>
    <row r="135" spans="5:5" customFormat="1" x14ac:dyDescent="0.25">
      <c r="E135" s="3"/>
    </row>
    <row r="136" spans="5:5" customFormat="1" x14ac:dyDescent="0.25">
      <c r="E136" s="3"/>
    </row>
    <row r="137" spans="5:5" customFormat="1" x14ac:dyDescent="0.25">
      <c r="E137" s="3"/>
    </row>
    <row r="138" spans="5:5" customFormat="1" x14ac:dyDescent="0.25">
      <c r="E138" s="3"/>
    </row>
    <row r="139" spans="5:5" customFormat="1" x14ac:dyDescent="0.25">
      <c r="E139" s="3"/>
    </row>
    <row r="140" spans="5:5" customFormat="1" x14ac:dyDescent="0.25">
      <c r="E140" s="3"/>
    </row>
    <row r="141" spans="5:5" customFormat="1" x14ac:dyDescent="0.25">
      <c r="E141" s="3"/>
    </row>
    <row r="142" spans="5:5" customFormat="1" x14ac:dyDescent="0.25">
      <c r="E142" s="3"/>
    </row>
    <row r="143" spans="5:5" customFormat="1" x14ac:dyDescent="0.25">
      <c r="E143" s="3"/>
    </row>
    <row r="144" spans="5:5" customFormat="1" x14ac:dyDescent="0.25">
      <c r="E144" s="3"/>
    </row>
    <row r="145" spans="5:5" customFormat="1" x14ac:dyDescent="0.25">
      <c r="E145" s="3"/>
    </row>
    <row r="146" spans="5:5" customFormat="1" x14ac:dyDescent="0.25">
      <c r="E146" s="3"/>
    </row>
    <row r="147" spans="5:5" customFormat="1" x14ac:dyDescent="0.25">
      <c r="E147" s="3"/>
    </row>
    <row r="148" spans="5:5" customFormat="1" x14ac:dyDescent="0.25">
      <c r="E148" s="3"/>
    </row>
    <row r="149" spans="5:5" customFormat="1" x14ac:dyDescent="0.25">
      <c r="E149" s="3"/>
    </row>
    <row r="150" spans="5:5" customFormat="1" x14ac:dyDescent="0.25">
      <c r="E150" s="3"/>
    </row>
    <row r="151" spans="5:5" customFormat="1" x14ac:dyDescent="0.25">
      <c r="E151" s="3"/>
    </row>
    <row r="152" spans="5:5" customFormat="1" x14ac:dyDescent="0.25">
      <c r="E152" s="3"/>
    </row>
    <row r="153" spans="5:5" customFormat="1" x14ac:dyDescent="0.25">
      <c r="E153" s="3"/>
    </row>
    <row r="154" spans="5:5" customFormat="1" x14ac:dyDescent="0.25">
      <c r="E154" s="3"/>
    </row>
    <row r="155" spans="5:5" customFormat="1" x14ac:dyDescent="0.25">
      <c r="E155" s="3"/>
    </row>
    <row r="156" spans="5:5" customFormat="1" x14ac:dyDescent="0.25">
      <c r="E156" s="3"/>
    </row>
    <row r="157" spans="5:5" customFormat="1" x14ac:dyDescent="0.25">
      <c r="E157" s="3"/>
    </row>
    <row r="158" spans="5:5" customFormat="1" x14ac:dyDescent="0.25">
      <c r="E158" s="3"/>
    </row>
    <row r="159" spans="5:5" customFormat="1" x14ac:dyDescent="0.25">
      <c r="E159" s="3"/>
    </row>
    <row r="160" spans="5:5" customFormat="1" x14ac:dyDescent="0.25">
      <c r="E160" s="3"/>
    </row>
    <row r="161" spans="5:14" customFormat="1" x14ac:dyDescent="0.25">
      <c r="E161" s="3"/>
    </row>
    <row r="162" spans="5:14" customFormat="1" x14ac:dyDescent="0.25">
      <c r="E162" s="3"/>
    </row>
    <row r="163" spans="5:14" customFormat="1" x14ac:dyDescent="0.25">
      <c r="E163" s="3"/>
    </row>
    <row r="164" spans="5:14" customFormat="1" x14ac:dyDescent="0.25">
      <c r="E164" s="3"/>
    </row>
    <row r="165" spans="5:14" customFormat="1" x14ac:dyDescent="0.25">
      <c r="E165" s="3"/>
    </row>
    <row r="166" spans="5:14" customFormat="1" x14ac:dyDescent="0.25">
      <c r="E166" s="3"/>
    </row>
    <row r="167" spans="5:14" customFormat="1" x14ac:dyDescent="0.25">
      <c r="E167" s="3"/>
    </row>
    <row r="168" spans="5:14" customFormat="1" x14ac:dyDescent="0.25">
      <c r="E168" s="3"/>
    </row>
    <row r="169" spans="5:14" customFormat="1" x14ac:dyDescent="0.25">
      <c r="E169" s="3"/>
    </row>
    <row r="170" spans="5:14" customFormat="1" x14ac:dyDescent="0.25">
      <c r="E170" s="3"/>
    </row>
    <row r="171" spans="5:14" customFormat="1" x14ac:dyDescent="0.25">
      <c r="E171" s="3"/>
    </row>
    <row r="172" spans="5:14" customFormat="1" x14ac:dyDescent="0.25">
      <c r="E172" s="3"/>
      <c r="J172" s="8"/>
      <c r="K172" s="8"/>
      <c r="L172" s="8"/>
      <c r="M172" s="8"/>
      <c r="N172" s="8"/>
    </row>
  </sheetData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5" right="0.25" top="0.25" bottom="0.25" header="0.3" footer="0.3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G349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RowHeight="13.5" x14ac:dyDescent="0.25"/>
  <cols>
    <col min="1" max="1" width="1.875" customWidth="1"/>
    <col min="2" max="2" width="26.75" customWidth="1"/>
    <col min="3" max="3" width="21.625" customWidth="1"/>
    <col min="4" max="4" width="21.875" customWidth="1"/>
    <col min="5" max="5" width="22.625" customWidth="1"/>
    <col min="6" max="6" width="13.25" customWidth="1"/>
    <col min="7" max="7" width="33" customWidth="1"/>
    <col min="10" max="15" width="9.625" customWidth="1"/>
  </cols>
  <sheetData>
    <row r="1" spans="2:7" ht="46.5" customHeight="1" x14ac:dyDescent="0.25">
      <c r="B1" s="7" t="s">
        <v>93</v>
      </c>
      <c r="C1" s="6"/>
      <c r="D1" s="6"/>
      <c r="E1" s="6"/>
      <c r="F1" s="6"/>
      <c r="G1" s="6"/>
    </row>
    <row r="2" spans="2:7" ht="25.5" customHeight="1" x14ac:dyDescent="0.25">
      <c r="B2" s="4" t="s">
        <v>31</v>
      </c>
      <c r="C2" s="4" t="s">
        <v>18</v>
      </c>
      <c r="D2" s="4" t="s">
        <v>86</v>
      </c>
      <c r="E2" s="4" t="s">
        <v>87</v>
      </c>
      <c r="F2" s="4" t="s">
        <v>4</v>
      </c>
      <c r="G2" s="4" t="s">
        <v>88</v>
      </c>
    </row>
    <row r="3" spans="2:7" ht="16.5" customHeight="1" x14ac:dyDescent="0.25">
      <c r="B3" s="2" t="s">
        <v>32</v>
      </c>
      <c r="C3" s="2" t="s">
        <v>23</v>
      </c>
      <c r="D3" s="49">
        <v>40</v>
      </c>
      <c r="E3" s="48">
        <v>40</v>
      </c>
      <c r="F3" s="48">
        <f>BudjetinTiedot[[#This Row],[Arvioidut kustannukset]]-BudjetinTiedot[[#This Row],[Todelliset kustannukset]]</f>
        <v>0</v>
      </c>
      <c r="G3" s="50">
        <f>BudjetinTiedot[[#This Row],[Todelliset kustannukset]]</f>
        <v>40</v>
      </c>
    </row>
    <row r="4" spans="2:7" ht="16.5" customHeight="1" x14ac:dyDescent="0.25">
      <c r="B4" s="2" t="s">
        <v>33</v>
      </c>
      <c r="C4" s="2" t="s">
        <v>23</v>
      </c>
      <c r="D4" s="49"/>
      <c r="E4" s="48"/>
      <c r="F4" s="48">
        <f>BudjetinTiedot[[#This Row],[Arvioidut kustannukset]]-BudjetinTiedot[[#This Row],[Todelliset kustannukset]]</f>
        <v>0</v>
      </c>
      <c r="G4" s="50">
        <f>BudjetinTiedot[[#This Row],[Todelliset kustannukset]]</f>
        <v>0</v>
      </c>
    </row>
    <row r="5" spans="2:7" ht="16.5" customHeight="1" x14ac:dyDescent="0.25">
      <c r="B5" s="2" t="s">
        <v>34</v>
      </c>
      <c r="C5" s="2" t="s">
        <v>23</v>
      </c>
      <c r="D5" s="49"/>
      <c r="E5" s="48"/>
      <c r="F5" s="48">
        <f>BudjetinTiedot[[#This Row],[Arvioidut kustannukset]]-BudjetinTiedot[[#This Row],[Todelliset kustannukset]]</f>
        <v>0</v>
      </c>
      <c r="G5" s="50">
        <f>BudjetinTiedot[[#This Row],[Todelliset kustannukset]]</f>
        <v>0</v>
      </c>
    </row>
    <row r="6" spans="2:7" ht="16.5" customHeight="1" x14ac:dyDescent="0.25">
      <c r="B6" s="2" t="s">
        <v>35</v>
      </c>
      <c r="C6" s="2" t="s">
        <v>23</v>
      </c>
      <c r="D6" s="49">
        <v>100</v>
      </c>
      <c r="E6" s="48">
        <v>100</v>
      </c>
      <c r="F6" s="48">
        <f>BudjetinTiedot[[#This Row],[Arvioidut kustannukset]]-BudjetinTiedot[[#This Row],[Todelliset kustannukset]]</f>
        <v>0</v>
      </c>
      <c r="G6" s="50">
        <f>BudjetinTiedot[[#This Row],[Todelliset kustannukset]]</f>
        <v>100</v>
      </c>
    </row>
    <row r="7" spans="2:7" ht="16.5" customHeight="1" x14ac:dyDescent="0.25">
      <c r="B7" s="2" t="s">
        <v>36</v>
      </c>
      <c r="C7" s="2" t="s">
        <v>26</v>
      </c>
      <c r="D7" s="49">
        <v>50</v>
      </c>
      <c r="E7" s="48">
        <v>40</v>
      </c>
      <c r="F7" s="48">
        <f>BudjetinTiedot[[#This Row],[Arvioidut kustannukset]]-BudjetinTiedot[[#This Row],[Todelliset kustannukset]]</f>
        <v>10</v>
      </c>
      <c r="G7" s="50">
        <f>BudjetinTiedot[[#This Row],[Todelliset kustannukset]]</f>
        <v>40</v>
      </c>
    </row>
    <row r="8" spans="2:7" ht="16.5" customHeight="1" x14ac:dyDescent="0.25">
      <c r="B8" s="2" t="s">
        <v>37</v>
      </c>
      <c r="C8" s="2" t="s">
        <v>26</v>
      </c>
      <c r="D8" s="49">
        <v>200</v>
      </c>
      <c r="E8" s="48">
        <v>150</v>
      </c>
      <c r="F8" s="48">
        <f>BudjetinTiedot[[#This Row],[Arvioidut kustannukset]]-BudjetinTiedot[[#This Row],[Todelliset kustannukset]]</f>
        <v>50</v>
      </c>
      <c r="G8" s="50">
        <f>BudjetinTiedot[[#This Row],[Todelliset kustannukset]]</f>
        <v>150</v>
      </c>
    </row>
    <row r="9" spans="2:7" ht="16.5" customHeight="1" x14ac:dyDescent="0.25">
      <c r="B9" s="2" t="s">
        <v>38</v>
      </c>
      <c r="C9" s="2" t="s">
        <v>26</v>
      </c>
      <c r="D9" s="49">
        <v>50</v>
      </c>
      <c r="E9" s="48">
        <v>28</v>
      </c>
      <c r="F9" s="48">
        <f>BudjetinTiedot[[#This Row],[Arvioidut kustannukset]]-BudjetinTiedot[[#This Row],[Todelliset kustannukset]]</f>
        <v>22</v>
      </c>
      <c r="G9" s="50">
        <f>BudjetinTiedot[[#This Row],[Todelliset kustannukset]]</f>
        <v>28</v>
      </c>
    </row>
    <row r="10" spans="2:7" ht="16.5" customHeight="1" x14ac:dyDescent="0.25">
      <c r="B10" s="2" t="s">
        <v>39</v>
      </c>
      <c r="C10" s="2" t="s">
        <v>26</v>
      </c>
      <c r="D10" s="49">
        <v>50</v>
      </c>
      <c r="E10" s="48">
        <v>30</v>
      </c>
      <c r="F10" s="48">
        <f>BudjetinTiedot[[#This Row],[Arvioidut kustannukset]]-BudjetinTiedot[[#This Row],[Todelliset kustannukset]]</f>
        <v>20</v>
      </c>
      <c r="G10" s="50">
        <f>BudjetinTiedot[[#This Row],[Todelliset kustannukset]]</f>
        <v>30</v>
      </c>
    </row>
    <row r="11" spans="2:7" ht="16.5" customHeight="1" x14ac:dyDescent="0.25">
      <c r="B11" s="2" t="s">
        <v>40</v>
      </c>
      <c r="C11" s="2" t="s">
        <v>26</v>
      </c>
      <c r="D11" s="49">
        <v>0</v>
      </c>
      <c r="E11" s="48">
        <v>40</v>
      </c>
      <c r="F11" s="48">
        <f>BudjetinTiedot[[#This Row],[Arvioidut kustannukset]]-BudjetinTiedot[[#This Row],[Todelliset kustannukset]]</f>
        <v>-40</v>
      </c>
      <c r="G11" s="50">
        <f>BudjetinTiedot[[#This Row],[Todelliset kustannukset]]</f>
        <v>40</v>
      </c>
    </row>
    <row r="12" spans="2:7" ht="16.5" customHeight="1" x14ac:dyDescent="0.25">
      <c r="B12" s="2" t="s">
        <v>41</v>
      </c>
      <c r="C12" s="2" t="s">
        <v>26</v>
      </c>
      <c r="D12" s="49">
        <v>20</v>
      </c>
      <c r="E12" s="48">
        <v>50</v>
      </c>
      <c r="F12" s="48">
        <f>BudjetinTiedot[[#This Row],[Arvioidut kustannukset]]-BudjetinTiedot[[#This Row],[Todelliset kustannukset]]</f>
        <v>-30</v>
      </c>
      <c r="G12" s="50">
        <f>BudjetinTiedot[[#This Row],[Todelliset kustannukset]]</f>
        <v>50</v>
      </c>
    </row>
    <row r="13" spans="2:7" ht="16.5" customHeight="1" x14ac:dyDescent="0.25">
      <c r="B13" s="2" t="s">
        <v>42</v>
      </c>
      <c r="C13" s="2" t="s">
        <v>26</v>
      </c>
      <c r="D13" s="49">
        <v>30</v>
      </c>
      <c r="E13" s="48">
        <v>20</v>
      </c>
      <c r="F13" s="48">
        <f>BudjetinTiedot[[#This Row],[Arvioidut kustannukset]]-BudjetinTiedot[[#This Row],[Todelliset kustannukset]]</f>
        <v>10</v>
      </c>
      <c r="G13" s="50">
        <f>BudjetinTiedot[[#This Row],[Todelliset kustannukset]]</f>
        <v>20</v>
      </c>
    </row>
    <row r="14" spans="2:7" ht="16.5" customHeight="1" x14ac:dyDescent="0.25">
      <c r="B14" s="2" t="s">
        <v>43</v>
      </c>
      <c r="C14" s="2" t="s">
        <v>22</v>
      </c>
      <c r="D14" s="49">
        <v>1000</v>
      </c>
      <c r="E14" s="48">
        <v>1200</v>
      </c>
      <c r="F14" s="48">
        <f>BudjetinTiedot[[#This Row],[Arvioidut kustannukset]]-BudjetinTiedot[[#This Row],[Todelliset kustannukset]]</f>
        <v>-200</v>
      </c>
      <c r="G14" s="50">
        <f>BudjetinTiedot[[#This Row],[Todelliset kustannukset]]</f>
        <v>1200</v>
      </c>
    </row>
    <row r="15" spans="2:7" ht="16.5" customHeight="1" x14ac:dyDescent="0.25">
      <c r="B15" s="2" t="s">
        <v>44</v>
      </c>
      <c r="C15" s="2" t="s">
        <v>22</v>
      </c>
      <c r="D15" s="49">
        <v>100</v>
      </c>
      <c r="E15" s="48">
        <v>120</v>
      </c>
      <c r="F15" s="48">
        <f>BudjetinTiedot[[#This Row],[Arvioidut kustannukset]]-BudjetinTiedot[[#This Row],[Todelliset kustannukset]]</f>
        <v>-20</v>
      </c>
      <c r="G15" s="50">
        <f>BudjetinTiedot[[#This Row],[Todelliset kustannukset]]</f>
        <v>120</v>
      </c>
    </row>
    <row r="16" spans="2:7" ht="16.5" customHeight="1" x14ac:dyDescent="0.25">
      <c r="B16" s="2" t="s">
        <v>45</v>
      </c>
      <c r="C16" s="2" t="s">
        <v>25</v>
      </c>
      <c r="D16" s="49">
        <v>75</v>
      </c>
      <c r="E16" s="48">
        <v>100</v>
      </c>
      <c r="F16" s="48">
        <f>BudjetinTiedot[[#This Row],[Arvioidut kustannukset]]-BudjetinTiedot[[#This Row],[Todelliset kustannukset]]</f>
        <v>-25</v>
      </c>
      <c r="G16" s="50">
        <f>BudjetinTiedot[[#This Row],[Todelliset kustannukset]]</f>
        <v>100</v>
      </c>
    </row>
    <row r="17" spans="2:7" ht="16.5" customHeight="1" x14ac:dyDescent="0.25">
      <c r="B17" s="2" t="s">
        <v>46</v>
      </c>
      <c r="C17" s="2" t="s">
        <v>25</v>
      </c>
      <c r="D17" s="49">
        <v>25</v>
      </c>
      <c r="E17" s="48">
        <v>25</v>
      </c>
      <c r="F17" s="48">
        <f>BudjetinTiedot[[#This Row],[Arvioidut kustannukset]]-BudjetinTiedot[[#This Row],[Todelliset kustannukset]]</f>
        <v>0</v>
      </c>
      <c r="G17" s="50">
        <f>BudjetinTiedot[[#This Row],[Todelliset kustannukset]]</f>
        <v>25</v>
      </c>
    </row>
    <row r="18" spans="2:7" ht="16.5" customHeight="1" x14ac:dyDescent="0.25">
      <c r="B18" s="2" t="s">
        <v>47</v>
      </c>
      <c r="C18" s="2" t="s">
        <v>25</v>
      </c>
      <c r="D18" s="49"/>
      <c r="E18" s="48"/>
      <c r="F18" s="48">
        <f>BudjetinTiedot[[#This Row],[Arvioidut kustannukset]]-BudjetinTiedot[[#This Row],[Todelliset kustannukset]]</f>
        <v>0</v>
      </c>
      <c r="G18" s="50">
        <f>BudjetinTiedot[[#This Row],[Todelliset kustannukset]]</f>
        <v>0</v>
      </c>
    </row>
    <row r="19" spans="2:7" ht="16.5" customHeight="1" x14ac:dyDescent="0.25">
      <c r="B19" s="2" t="s">
        <v>48</v>
      </c>
      <c r="C19" s="2" t="s">
        <v>25</v>
      </c>
      <c r="D19" s="49"/>
      <c r="E19" s="48"/>
      <c r="F19" s="48">
        <f>BudjetinTiedot[[#This Row],[Arvioidut kustannukset]]-BudjetinTiedot[[#This Row],[Todelliset kustannukset]]</f>
        <v>0</v>
      </c>
      <c r="G19" s="50">
        <f>BudjetinTiedot[[#This Row],[Todelliset kustannukset]]</f>
        <v>0</v>
      </c>
    </row>
    <row r="20" spans="2:7" ht="16.5" customHeight="1" x14ac:dyDescent="0.25">
      <c r="B20" s="2" t="s">
        <v>49</v>
      </c>
      <c r="C20" s="2" t="s">
        <v>19</v>
      </c>
      <c r="D20" s="49">
        <v>100</v>
      </c>
      <c r="E20" s="48">
        <v>100</v>
      </c>
      <c r="F20" s="48">
        <f>BudjetinTiedot[[#This Row],[Arvioidut kustannukset]]-BudjetinTiedot[[#This Row],[Todelliset kustannukset]]</f>
        <v>0</v>
      </c>
      <c r="G20" s="50">
        <f>BudjetinTiedot[[#This Row],[Todelliset kustannukset]]</f>
        <v>100</v>
      </c>
    </row>
    <row r="21" spans="2:7" ht="16.5" customHeight="1" x14ac:dyDescent="0.25">
      <c r="B21" s="2" t="s">
        <v>50</v>
      </c>
      <c r="C21" s="2" t="s">
        <v>19</v>
      </c>
      <c r="D21" s="49">
        <v>45</v>
      </c>
      <c r="E21" s="48">
        <v>50</v>
      </c>
      <c r="F21" s="48">
        <f>BudjetinTiedot[[#This Row],[Arvioidut kustannukset]]-BudjetinTiedot[[#This Row],[Todelliset kustannukset]]</f>
        <v>-5</v>
      </c>
      <c r="G21" s="50">
        <f>BudjetinTiedot[[#This Row],[Todelliset kustannukset]]</f>
        <v>50</v>
      </c>
    </row>
    <row r="22" spans="2:7" ht="16.5" customHeight="1" x14ac:dyDescent="0.25">
      <c r="B22" s="2" t="s">
        <v>51</v>
      </c>
      <c r="C22" s="2" t="s">
        <v>19</v>
      </c>
      <c r="D22" s="49">
        <v>300</v>
      </c>
      <c r="E22" s="48">
        <v>400</v>
      </c>
      <c r="F22" s="48">
        <f>BudjetinTiedot[[#This Row],[Arvioidut kustannukset]]-BudjetinTiedot[[#This Row],[Todelliset kustannukset]]</f>
        <v>-100</v>
      </c>
      <c r="G22" s="50">
        <f>BudjetinTiedot[[#This Row],[Todelliset kustannukset]]</f>
        <v>400</v>
      </c>
    </row>
    <row r="23" spans="2:7" ht="16.5" customHeight="1" x14ac:dyDescent="0.25">
      <c r="B23" s="2" t="s">
        <v>52</v>
      </c>
      <c r="C23" s="2" t="s">
        <v>19</v>
      </c>
      <c r="D23" s="49">
        <v>200</v>
      </c>
      <c r="E23" s="48"/>
      <c r="F23" s="48">
        <f>BudjetinTiedot[[#This Row],[Arvioidut kustannukset]]-BudjetinTiedot[[#This Row],[Todelliset kustannukset]]</f>
        <v>200</v>
      </c>
      <c r="G23" s="50">
        <f>BudjetinTiedot[[#This Row],[Todelliset kustannukset]]</f>
        <v>0</v>
      </c>
    </row>
    <row r="24" spans="2:7" ht="16.5" customHeight="1" x14ac:dyDescent="0.25">
      <c r="B24" s="2" t="s">
        <v>53</v>
      </c>
      <c r="C24" s="2" t="s">
        <v>19</v>
      </c>
      <c r="D24" s="49">
        <v>200</v>
      </c>
      <c r="E24" s="48">
        <v>150</v>
      </c>
      <c r="F24" s="48">
        <f>BudjetinTiedot[[#This Row],[Arvioidut kustannukset]]-BudjetinTiedot[[#This Row],[Todelliset kustannukset]]</f>
        <v>50</v>
      </c>
      <c r="G24" s="50">
        <f>BudjetinTiedot[[#This Row],[Todelliset kustannukset]]</f>
        <v>150</v>
      </c>
    </row>
    <row r="25" spans="2:7" ht="16.5" customHeight="1" x14ac:dyDescent="0.25">
      <c r="B25" s="2" t="s">
        <v>54</v>
      </c>
      <c r="C25" s="2" t="s">
        <v>19</v>
      </c>
      <c r="D25" s="49">
        <v>1700</v>
      </c>
      <c r="E25" s="48">
        <v>1700</v>
      </c>
      <c r="F25" s="48">
        <f>BudjetinTiedot[[#This Row],[Arvioidut kustannukset]]-BudjetinTiedot[[#This Row],[Todelliset kustannukset]]</f>
        <v>0</v>
      </c>
      <c r="G25" s="50">
        <f>BudjetinTiedot[[#This Row],[Todelliset kustannukset]]</f>
        <v>1700</v>
      </c>
    </row>
    <row r="26" spans="2:7" ht="16.5" customHeight="1" x14ac:dyDescent="0.25">
      <c r="B26" s="2" t="s">
        <v>55</v>
      </c>
      <c r="C26" s="2" t="s">
        <v>19</v>
      </c>
      <c r="D26" s="49"/>
      <c r="E26" s="48"/>
      <c r="F26" s="48">
        <f>BudjetinTiedot[[#This Row],[Arvioidut kustannukset]]-BudjetinTiedot[[#This Row],[Todelliset kustannukset]]</f>
        <v>0</v>
      </c>
      <c r="G26" s="50">
        <f>BudjetinTiedot[[#This Row],[Todelliset kustannukset]]</f>
        <v>0</v>
      </c>
    </row>
    <row r="27" spans="2:7" ht="16.5" customHeight="1" x14ac:dyDescent="0.25">
      <c r="B27" s="2" t="s">
        <v>56</v>
      </c>
      <c r="C27" s="2" t="s">
        <v>19</v>
      </c>
      <c r="D27" s="49">
        <v>100</v>
      </c>
      <c r="E27" s="48">
        <v>100</v>
      </c>
      <c r="F27" s="48">
        <f>BudjetinTiedot[[#This Row],[Arvioidut kustannukset]]-BudjetinTiedot[[#This Row],[Todelliset kustannukset]]</f>
        <v>0</v>
      </c>
      <c r="G27" s="50">
        <f>BudjetinTiedot[[#This Row],[Todelliset kustannukset]]</f>
        <v>100</v>
      </c>
    </row>
    <row r="28" spans="2:7" ht="16.5" customHeight="1" x14ac:dyDescent="0.25">
      <c r="B28" s="2" t="s">
        <v>57</v>
      </c>
      <c r="C28" s="2" t="s">
        <v>19</v>
      </c>
      <c r="D28" s="49">
        <v>60</v>
      </c>
      <c r="E28" s="48">
        <v>60</v>
      </c>
      <c r="F28" s="48">
        <f>BudjetinTiedot[[#This Row],[Arvioidut kustannukset]]-BudjetinTiedot[[#This Row],[Todelliset kustannukset]]</f>
        <v>0</v>
      </c>
      <c r="G28" s="50">
        <f>BudjetinTiedot[[#This Row],[Todelliset kustannukset]]</f>
        <v>60</v>
      </c>
    </row>
    <row r="29" spans="2:7" ht="16.5" customHeight="1" x14ac:dyDescent="0.25">
      <c r="B29" s="2" t="s">
        <v>58</v>
      </c>
      <c r="C29" s="2" t="s">
        <v>19</v>
      </c>
      <c r="D29" s="49">
        <v>35</v>
      </c>
      <c r="E29" s="48">
        <v>39</v>
      </c>
      <c r="F29" s="48">
        <f>BudjetinTiedot[[#This Row],[Arvioidut kustannukset]]-BudjetinTiedot[[#This Row],[Todelliset kustannukset]]</f>
        <v>-4</v>
      </c>
      <c r="G29" s="50">
        <f>BudjetinTiedot[[#This Row],[Todelliset kustannukset]]</f>
        <v>39</v>
      </c>
    </row>
    <row r="30" spans="2:7" ht="16.5" customHeight="1" x14ac:dyDescent="0.25">
      <c r="B30" s="2" t="s">
        <v>59</v>
      </c>
      <c r="C30" s="2" t="s">
        <v>19</v>
      </c>
      <c r="D30" s="49">
        <v>40</v>
      </c>
      <c r="E30" s="48">
        <v>55</v>
      </c>
      <c r="F30" s="48">
        <f>BudjetinTiedot[[#This Row],[Arvioidut kustannukset]]-BudjetinTiedot[[#This Row],[Todelliset kustannukset]]</f>
        <v>-15</v>
      </c>
      <c r="G30" s="50">
        <f>BudjetinTiedot[[#This Row],[Todelliset kustannukset]]</f>
        <v>55</v>
      </c>
    </row>
    <row r="31" spans="2:7" ht="16.5" customHeight="1" x14ac:dyDescent="0.25">
      <c r="B31" s="2" t="s">
        <v>60</v>
      </c>
      <c r="C31" s="2" t="s">
        <v>19</v>
      </c>
      <c r="D31" s="49">
        <v>25</v>
      </c>
      <c r="E31" s="48">
        <v>22</v>
      </c>
      <c r="F31" s="48">
        <f>BudjetinTiedot[[#This Row],[Arvioidut kustannukset]]-BudjetinTiedot[[#This Row],[Todelliset kustannukset]]</f>
        <v>3</v>
      </c>
      <c r="G31" s="50">
        <f>BudjetinTiedot[[#This Row],[Todelliset kustannukset]]</f>
        <v>22</v>
      </c>
    </row>
    <row r="32" spans="2:7" ht="16.5" customHeight="1" x14ac:dyDescent="0.25">
      <c r="B32" s="2" t="s">
        <v>61</v>
      </c>
      <c r="C32" s="2" t="s">
        <v>19</v>
      </c>
      <c r="D32" s="49">
        <v>25</v>
      </c>
      <c r="E32" s="48">
        <v>26</v>
      </c>
      <c r="F32" s="48">
        <f>BudjetinTiedot[[#This Row],[Arvioidut kustannukset]]-BudjetinTiedot[[#This Row],[Todelliset kustannukset]]</f>
        <v>-1</v>
      </c>
      <c r="G32" s="50">
        <f>BudjetinTiedot[[#This Row],[Todelliset kustannukset]]</f>
        <v>26</v>
      </c>
    </row>
    <row r="33" spans="2:7" ht="16.5" customHeight="1" x14ac:dyDescent="0.25">
      <c r="B33" s="2" t="s">
        <v>62</v>
      </c>
      <c r="C33" s="2" t="s">
        <v>27</v>
      </c>
      <c r="D33" s="49">
        <v>400</v>
      </c>
      <c r="E33" s="48">
        <v>400</v>
      </c>
      <c r="F33" s="48">
        <f>BudjetinTiedot[[#This Row],[Arvioidut kustannukset]]-BudjetinTiedot[[#This Row],[Todelliset kustannukset]]</f>
        <v>0</v>
      </c>
      <c r="G33" s="50">
        <f>BudjetinTiedot[[#This Row],[Todelliset kustannukset]]</f>
        <v>400</v>
      </c>
    </row>
    <row r="34" spans="2:7" ht="16.5" customHeight="1" x14ac:dyDescent="0.25">
      <c r="B34" s="2" t="s">
        <v>63</v>
      </c>
      <c r="C34" s="2" t="s">
        <v>27</v>
      </c>
      <c r="D34" s="49">
        <v>400</v>
      </c>
      <c r="E34" s="48">
        <v>400</v>
      </c>
      <c r="F34" s="48">
        <f>BudjetinTiedot[[#This Row],[Arvioidut kustannukset]]-BudjetinTiedot[[#This Row],[Todelliset kustannukset]]</f>
        <v>0</v>
      </c>
      <c r="G34" s="50">
        <f>BudjetinTiedot[[#This Row],[Todelliset kustannukset]]</f>
        <v>400</v>
      </c>
    </row>
    <row r="35" spans="2:7" ht="16.5" customHeight="1" x14ac:dyDescent="0.25">
      <c r="B35" s="2" t="s">
        <v>64</v>
      </c>
      <c r="C35" s="2" t="s">
        <v>27</v>
      </c>
      <c r="D35" s="49">
        <v>100</v>
      </c>
      <c r="E35" s="48">
        <v>100</v>
      </c>
      <c r="F35" s="48">
        <f>BudjetinTiedot[[#This Row],[Arvioidut kustannukset]]-BudjetinTiedot[[#This Row],[Todelliset kustannukset]]</f>
        <v>0</v>
      </c>
      <c r="G35" s="50">
        <f>BudjetinTiedot[[#This Row],[Todelliset kustannukset]]</f>
        <v>100</v>
      </c>
    </row>
    <row r="36" spans="2:7" ht="16.5" customHeight="1" x14ac:dyDescent="0.25">
      <c r="B36" s="2" t="s">
        <v>65</v>
      </c>
      <c r="C36" s="2" t="s">
        <v>30</v>
      </c>
      <c r="D36" s="49">
        <v>200</v>
      </c>
      <c r="E36" s="48">
        <v>200</v>
      </c>
      <c r="F36" s="48">
        <f>BudjetinTiedot[[#This Row],[Arvioidut kustannukset]]-BudjetinTiedot[[#This Row],[Todelliset kustannukset]]</f>
        <v>0</v>
      </c>
      <c r="G36" s="50">
        <f>BudjetinTiedot[[#This Row],[Todelliset kustannukset]]</f>
        <v>200</v>
      </c>
    </row>
    <row r="37" spans="2:7" ht="16.5" customHeight="1" x14ac:dyDescent="0.25">
      <c r="B37" s="2" t="s">
        <v>66</v>
      </c>
      <c r="C37" s="2" t="s">
        <v>30</v>
      </c>
      <c r="D37" s="49"/>
      <c r="E37" s="48"/>
      <c r="F37" s="48">
        <f>BudjetinTiedot[[#This Row],[Arvioidut kustannukset]]-BudjetinTiedot[[#This Row],[Todelliset kustannukset]]</f>
        <v>0</v>
      </c>
      <c r="G37" s="50">
        <f>BudjetinTiedot[[#This Row],[Todelliset kustannukset]]</f>
        <v>0</v>
      </c>
    </row>
    <row r="38" spans="2:7" ht="16.5" customHeight="1" x14ac:dyDescent="0.25">
      <c r="B38" s="2" t="s">
        <v>67</v>
      </c>
      <c r="C38" s="2" t="s">
        <v>30</v>
      </c>
      <c r="D38" s="49"/>
      <c r="E38" s="48"/>
      <c r="F38" s="48">
        <f>BudjetinTiedot[[#This Row],[Arvioidut kustannukset]]-BudjetinTiedot[[#This Row],[Todelliset kustannukset]]</f>
        <v>0</v>
      </c>
      <c r="G38" s="50">
        <f>BudjetinTiedot[[#This Row],[Todelliset kustannukset]]</f>
        <v>0</v>
      </c>
    </row>
    <row r="39" spans="2:7" ht="16.5" customHeight="1" x14ac:dyDescent="0.25">
      <c r="B39" s="2" t="s">
        <v>68</v>
      </c>
      <c r="C39" s="2" t="s">
        <v>30</v>
      </c>
      <c r="D39" s="49"/>
      <c r="E39" s="48"/>
      <c r="F39" s="48">
        <f>BudjetinTiedot[[#This Row],[Arvioidut kustannukset]]-BudjetinTiedot[[#This Row],[Todelliset kustannukset]]</f>
        <v>0</v>
      </c>
      <c r="G39" s="50">
        <f>BudjetinTiedot[[#This Row],[Todelliset kustannukset]]</f>
        <v>0</v>
      </c>
    </row>
    <row r="40" spans="2:7" ht="16.5" customHeight="1" x14ac:dyDescent="0.25">
      <c r="B40" s="2" t="s">
        <v>69</v>
      </c>
      <c r="C40" s="2" t="s">
        <v>30</v>
      </c>
      <c r="D40" s="49"/>
      <c r="E40" s="48"/>
      <c r="F40" s="48">
        <f>BudjetinTiedot[[#This Row],[Arvioidut kustannukset]]-BudjetinTiedot[[#This Row],[Todelliset kustannukset]]</f>
        <v>0</v>
      </c>
      <c r="G40" s="50">
        <f>BudjetinTiedot[[#This Row],[Todelliset kustannukset]]</f>
        <v>0</v>
      </c>
    </row>
    <row r="41" spans="2:7" ht="16.5" customHeight="1" x14ac:dyDescent="0.25">
      <c r="B41" s="2" t="s">
        <v>70</v>
      </c>
      <c r="C41" s="2" t="s">
        <v>21</v>
      </c>
      <c r="D41" s="49">
        <v>150</v>
      </c>
      <c r="E41" s="48">
        <v>140</v>
      </c>
      <c r="F41" s="48">
        <f>BudjetinTiedot[[#This Row],[Arvioidut kustannukset]]-BudjetinTiedot[[#This Row],[Todelliset kustannukset]]</f>
        <v>10</v>
      </c>
      <c r="G41" s="50">
        <f>BudjetinTiedot[[#This Row],[Todelliset kustannukset]]</f>
        <v>140</v>
      </c>
    </row>
    <row r="42" spans="2:7" ht="16.5" customHeight="1" x14ac:dyDescent="0.25">
      <c r="B42" s="2" t="s">
        <v>71</v>
      </c>
      <c r="C42" s="2" t="s">
        <v>21</v>
      </c>
      <c r="D42" s="49"/>
      <c r="E42" s="48"/>
      <c r="F42" s="48">
        <f>BudjetinTiedot[[#This Row],[Arvioidut kustannukset]]-BudjetinTiedot[[#This Row],[Todelliset kustannukset]]</f>
        <v>0</v>
      </c>
      <c r="G42" s="50">
        <f>BudjetinTiedot[[#This Row],[Todelliset kustannukset]]</f>
        <v>0</v>
      </c>
    </row>
    <row r="43" spans="2:7" ht="16.5" customHeight="1" x14ac:dyDescent="0.25">
      <c r="B43" s="2" t="s">
        <v>72</v>
      </c>
      <c r="C43" s="2" t="s">
        <v>21</v>
      </c>
      <c r="D43" s="49"/>
      <c r="E43" s="48"/>
      <c r="F43" s="48">
        <f>BudjetinTiedot[[#This Row],[Arvioidut kustannukset]]-BudjetinTiedot[[#This Row],[Todelliset kustannukset]]</f>
        <v>0</v>
      </c>
      <c r="G43" s="50">
        <f>BudjetinTiedot[[#This Row],[Todelliset kustannukset]]</f>
        <v>0</v>
      </c>
    </row>
    <row r="44" spans="2:7" ht="16.5" customHeight="1" x14ac:dyDescent="0.25">
      <c r="B44" s="2" t="s">
        <v>73</v>
      </c>
      <c r="C44" s="2" t="s">
        <v>21</v>
      </c>
      <c r="D44" s="49"/>
      <c r="E44" s="48"/>
      <c r="F44" s="48">
        <f>BudjetinTiedot[[#This Row],[Arvioidut kustannukset]]-BudjetinTiedot[[#This Row],[Todelliset kustannukset]]</f>
        <v>0</v>
      </c>
      <c r="G44" s="50">
        <f>BudjetinTiedot[[#This Row],[Todelliset kustannukset]]</f>
        <v>0</v>
      </c>
    </row>
    <row r="45" spans="2:7" ht="16.5" customHeight="1" x14ac:dyDescent="0.25">
      <c r="B45" s="2" t="s">
        <v>33</v>
      </c>
      <c r="C45" s="2" t="s">
        <v>21</v>
      </c>
      <c r="D45" s="49"/>
      <c r="E45" s="48"/>
      <c r="F45" s="48">
        <f>BudjetinTiedot[[#This Row],[Arvioidut kustannukset]]-BudjetinTiedot[[#This Row],[Todelliset kustannukset]]</f>
        <v>0</v>
      </c>
      <c r="G45" s="50">
        <f>BudjetinTiedot[[#This Row],[Todelliset kustannukset]]</f>
        <v>0</v>
      </c>
    </row>
    <row r="46" spans="2:7" ht="16.5" customHeight="1" x14ac:dyDescent="0.25">
      <c r="B46" s="2" t="s">
        <v>21</v>
      </c>
      <c r="C46" s="2" t="s">
        <v>28</v>
      </c>
      <c r="D46" s="49">
        <v>150</v>
      </c>
      <c r="E46" s="48">
        <v>75</v>
      </c>
      <c r="F46" s="48">
        <f>BudjetinTiedot[[#This Row],[Arvioidut kustannukset]]-BudjetinTiedot[[#This Row],[Todelliset kustannukset]]</f>
        <v>75</v>
      </c>
      <c r="G46" s="50">
        <f>BudjetinTiedot[[#This Row],[Todelliset kustannukset]]</f>
        <v>75</v>
      </c>
    </row>
    <row r="47" spans="2:7" ht="16.5" customHeight="1" x14ac:dyDescent="0.25">
      <c r="B47" s="2" t="s">
        <v>74</v>
      </c>
      <c r="C47" s="2" t="s">
        <v>28</v>
      </c>
      <c r="D47" s="49">
        <v>20</v>
      </c>
      <c r="E47" s="48">
        <v>25</v>
      </c>
      <c r="F47" s="48">
        <f>BudjetinTiedot[[#This Row],[Arvioidut kustannukset]]-BudjetinTiedot[[#This Row],[Todelliset kustannukset]]</f>
        <v>-5</v>
      </c>
      <c r="G47" s="50">
        <f>BudjetinTiedot[[#This Row],[Todelliset kustannukset]]</f>
        <v>25</v>
      </c>
    </row>
    <row r="48" spans="2:7" ht="16.5" customHeight="1" x14ac:dyDescent="0.25">
      <c r="B48" s="2" t="s">
        <v>33</v>
      </c>
      <c r="C48" s="2" t="s">
        <v>28</v>
      </c>
      <c r="D48" s="49"/>
      <c r="E48" s="48"/>
      <c r="F48" s="48">
        <f>BudjetinTiedot[[#This Row],[Arvioidut kustannukset]]-BudjetinTiedot[[#This Row],[Todelliset kustannukset]]</f>
        <v>0</v>
      </c>
      <c r="G48" s="50">
        <f>BudjetinTiedot[[#This Row],[Todelliset kustannukset]]</f>
        <v>0</v>
      </c>
    </row>
    <row r="49" spans="2:7" ht="16.5" customHeight="1" x14ac:dyDescent="0.25">
      <c r="B49" s="2" t="s">
        <v>75</v>
      </c>
      <c r="C49" s="2" t="s">
        <v>28</v>
      </c>
      <c r="D49" s="49"/>
      <c r="E49" s="48"/>
      <c r="F49" s="48">
        <f>BudjetinTiedot[[#This Row],[Arvioidut kustannukset]]-BudjetinTiedot[[#This Row],[Todelliset kustannukset]]</f>
        <v>0</v>
      </c>
      <c r="G49" s="50">
        <f>BudjetinTiedot[[#This Row],[Todelliset kustannukset]]</f>
        <v>0</v>
      </c>
    </row>
    <row r="50" spans="2:7" ht="16.5" customHeight="1" x14ac:dyDescent="0.25">
      <c r="B50" s="2" t="s">
        <v>76</v>
      </c>
      <c r="C50" s="2" t="s">
        <v>24</v>
      </c>
      <c r="D50" s="49">
        <v>200</v>
      </c>
      <c r="E50" s="48">
        <v>200</v>
      </c>
      <c r="F50" s="48">
        <f>BudjetinTiedot[[#This Row],[Arvioidut kustannukset]]-BudjetinTiedot[[#This Row],[Todelliset kustannukset]]</f>
        <v>0</v>
      </c>
      <c r="G50" s="50">
        <f>BudjetinTiedot[[#This Row],[Todelliset kustannukset]]</f>
        <v>200</v>
      </c>
    </row>
    <row r="51" spans="2:7" ht="16.5" customHeight="1" x14ac:dyDescent="0.25">
      <c r="B51" s="2" t="s">
        <v>77</v>
      </c>
      <c r="C51" s="2" t="s">
        <v>24</v>
      </c>
      <c r="D51" s="49"/>
      <c r="E51" s="48"/>
      <c r="F51" s="48">
        <f>BudjetinTiedot[[#This Row],[Arvioidut kustannukset]]-BudjetinTiedot[[#This Row],[Todelliset kustannukset]]</f>
        <v>0</v>
      </c>
      <c r="G51" s="50">
        <f>BudjetinTiedot[[#This Row],[Todelliset kustannukset]]</f>
        <v>0</v>
      </c>
    </row>
    <row r="52" spans="2:7" ht="16.5" customHeight="1" x14ac:dyDescent="0.25">
      <c r="B52" s="2" t="s">
        <v>78</v>
      </c>
      <c r="C52" s="2" t="s">
        <v>29</v>
      </c>
      <c r="D52" s="49">
        <v>300</v>
      </c>
      <c r="E52" s="48">
        <v>300</v>
      </c>
      <c r="F52" s="48">
        <f>BudjetinTiedot[[#This Row],[Arvioidut kustannukset]]-BudjetinTiedot[[#This Row],[Todelliset kustannukset]]</f>
        <v>0</v>
      </c>
      <c r="G52" s="50">
        <f>BudjetinTiedot[[#This Row],[Todelliset kustannukset]]</f>
        <v>300</v>
      </c>
    </row>
    <row r="53" spans="2:7" ht="16.5" customHeight="1" x14ac:dyDescent="0.25">
      <c r="B53" s="2" t="s">
        <v>79</v>
      </c>
      <c r="C53" s="2" t="s">
        <v>29</v>
      </c>
      <c r="D53" s="49"/>
      <c r="E53" s="48"/>
      <c r="F53" s="48">
        <f>BudjetinTiedot[[#This Row],[Arvioidut kustannukset]]-BudjetinTiedot[[#This Row],[Todelliset kustannukset]]</f>
        <v>0</v>
      </c>
      <c r="G53" s="50">
        <f>BudjetinTiedot[[#This Row],[Todelliset kustannukset]]</f>
        <v>0</v>
      </c>
    </row>
    <row r="54" spans="2:7" ht="16.5" customHeight="1" x14ac:dyDescent="0.25">
      <c r="B54" s="2" t="s">
        <v>80</v>
      </c>
      <c r="C54" s="2" t="s">
        <v>29</v>
      </c>
      <c r="D54" s="49"/>
      <c r="E54" s="48"/>
      <c r="F54" s="48">
        <f>BudjetinTiedot[[#This Row],[Arvioidut kustannukset]]-BudjetinTiedot[[#This Row],[Todelliset kustannukset]]</f>
        <v>0</v>
      </c>
      <c r="G54" s="50">
        <f>BudjetinTiedot[[#This Row],[Todelliset kustannukset]]</f>
        <v>0</v>
      </c>
    </row>
    <row r="55" spans="2:7" ht="16.5" customHeight="1" x14ac:dyDescent="0.25">
      <c r="B55" s="2" t="s">
        <v>81</v>
      </c>
      <c r="C55" s="2" t="s">
        <v>20</v>
      </c>
      <c r="D55" s="49">
        <v>100</v>
      </c>
      <c r="E55" s="48">
        <v>150</v>
      </c>
      <c r="F55" s="48">
        <f>BudjetinTiedot[[#This Row],[Arvioidut kustannukset]]-BudjetinTiedot[[#This Row],[Todelliset kustannukset]]</f>
        <v>-50</v>
      </c>
      <c r="G55" s="50">
        <f>BudjetinTiedot[[#This Row],[Todelliset kustannukset]]</f>
        <v>150</v>
      </c>
    </row>
    <row r="56" spans="2:7" ht="16.5" customHeight="1" x14ac:dyDescent="0.25">
      <c r="B56" s="2" t="s">
        <v>82</v>
      </c>
      <c r="C56" s="2" t="s">
        <v>20</v>
      </c>
      <c r="D56" s="49">
        <v>450</v>
      </c>
      <c r="E56" s="48">
        <v>400</v>
      </c>
      <c r="F56" s="48">
        <f>BudjetinTiedot[[#This Row],[Arvioidut kustannukset]]-BudjetinTiedot[[#This Row],[Todelliset kustannukset]]</f>
        <v>50</v>
      </c>
      <c r="G56" s="50">
        <f>BudjetinTiedot[[#This Row],[Todelliset kustannukset]]</f>
        <v>400</v>
      </c>
    </row>
    <row r="57" spans="2:7" ht="16.5" customHeight="1" x14ac:dyDescent="0.25">
      <c r="B57" s="2" t="s">
        <v>24</v>
      </c>
      <c r="C57" s="2" t="s">
        <v>20</v>
      </c>
      <c r="D57" s="49">
        <v>300</v>
      </c>
      <c r="E57" s="48">
        <v>300</v>
      </c>
      <c r="F57" s="48">
        <f>BudjetinTiedot[[#This Row],[Arvioidut kustannukset]]-BudjetinTiedot[[#This Row],[Todelliset kustannukset]]</f>
        <v>0</v>
      </c>
      <c r="G57" s="50">
        <f>BudjetinTiedot[[#This Row],[Todelliset kustannukset]]</f>
        <v>300</v>
      </c>
    </row>
    <row r="58" spans="2:7" ht="16.5" customHeight="1" x14ac:dyDescent="0.25">
      <c r="B58" s="2" t="s">
        <v>83</v>
      </c>
      <c r="C58" s="2" t="s">
        <v>20</v>
      </c>
      <c r="D58" s="49">
        <v>25</v>
      </c>
      <c r="E58" s="48">
        <v>25</v>
      </c>
      <c r="F58" s="48">
        <f>BudjetinTiedot[[#This Row],[Arvioidut kustannukset]]-BudjetinTiedot[[#This Row],[Todelliset kustannukset]]</f>
        <v>0</v>
      </c>
      <c r="G58" s="50">
        <f>BudjetinTiedot[[#This Row],[Todelliset kustannukset]]</f>
        <v>25</v>
      </c>
    </row>
    <row r="59" spans="2:7" ht="16.5" customHeight="1" x14ac:dyDescent="0.25">
      <c r="B59" s="2" t="s">
        <v>53</v>
      </c>
      <c r="C59" s="2" t="s">
        <v>20</v>
      </c>
      <c r="D59" s="49">
        <v>100</v>
      </c>
      <c r="E59" s="48">
        <v>50</v>
      </c>
      <c r="F59" s="48">
        <f>BudjetinTiedot[[#This Row],[Arvioidut kustannukset]]-BudjetinTiedot[[#This Row],[Todelliset kustannukset]]</f>
        <v>50</v>
      </c>
      <c r="G59" s="50">
        <f>BudjetinTiedot[[#This Row],[Todelliset kustannukset]]</f>
        <v>50</v>
      </c>
    </row>
    <row r="60" spans="2:7" ht="16.5" customHeight="1" x14ac:dyDescent="0.25">
      <c r="B60" s="2" t="s">
        <v>84</v>
      </c>
      <c r="C60" s="2" t="s">
        <v>20</v>
      </c>
      <c r="D60" s="49"/>
      <c r="E60" s="48"/>
      <c r="F60" s="48">
        <f>BudjetinTiedot[[#This Row],[Arvioidut kustannukset]]-BudjetinTiedot[[#This Row],[Todelliset kustannukset]]</f>
        <v>0</v>
      </c>
      <c r="G60" s="50">
        <f>BudjetinTiedot[[#This Row],[Todelliset kustannukset]]</f>
        <v>0</v>
      </c>
    </row>
    <row r="61" spans="2:7" ht="16.5" customHeight="1" x14ac:dyDescent="0.25">
      <c r="B61" s="2" t="s">
        <v>85</v>
      </c>
      <c r="C61" s="2" t="s">
        <v>20</v>
      </c>
      <c r="D61" s="49">
        <v>450</v>
      </c>
      <c r="E61" s="48">
        <v>450</v>
      </c>
      <c r="F61" s="48">
        <f>BudjetinTiedot[[#This Row],[Arvioidut kustannukset]]-BudjetinTiedot[[#This Row],[Todelliset kustannukset]]</f>
        <v>0</v>
      </c>
      <c r="G61" s="50">
        <f>BudjetinTiedot[[#This Row],[Todelliset kustannukset]]</f>
        <v>450</v>
      </c>
    </row>
    <row r="62" spans="2:7" ht="16.5" customHeight="1" x14ac:dyDescent="0.25">
      <c r="B62" t="s">
        <v>92</v>
      </c>
      <c r="D62" s="51">
        <f>SUBTOTAL(109,BudjetinTiedot[Arvioidut kustannukset])</f>
        <v>7915</v>
      </c>
      <c r="E62" s="51">
        <f>SUBTOTAL(109,BudjetinTiedot[Todelliset kustannukset])</f>
        <v>7860</v>
      </c>
      <c r="F62" s="51">
        <f>SUBTOTAL(109,BudjetinTiedot[Erotus])</f>
        <v>55</v>
      </c>
      <c r="G62" s="3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</sheetData>
  <conditionalFormatting sqref="F3:F61">
    <cfRule type="expression" dxfId="78" priority="27">
      <formula>F3&lt;0</formula>
    </cfRule>
  </conditionalFormatting>
  <conditionalFormatting sqref="G3:G61">
    <cfRule type="dataBar" priority="1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dataValidations count="1">
    <dataValidation type="list" allowBlank="1" showInputMessage="1" showErrorMessage="1" errorTitle="Virheelliset tiedot" error="Jos haluat lisätä uuden luokan tähän luetteloon, voit lisätä uusia luettelokohteita budjetin luokan hakusarakkeeseen Hakuluettelot-nimisessä laskentataulukossa." sqref="C3:C61" xr:uid="{00000000-0002-0000-0100-000000000000}">
      <formula1>Budjetin_luokka</formula1>
    </dataValidation>
  </dataValidations>
  <pageMargins left="0.5" right="0.5" top="0.75" bottom="0.75" header="0.3" footer="0.3"/>
  <pageSetup paperSize="9" scale="62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28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E15"/>
  <sheetViews>
    <sheetView showGridLines="0" zoomScaleNormal="100" workbookViewId="0"/>
  </sheetViews>
  <sheetFormatPr defaultRowHeight="13.5" x14ac:dyDescent="0.25"/>
  <cols>
    <col min="1" max="1" width="2" customWidth="1"/>
    <col min="2" max="2" width="20" customWidth="1"/>
    <col min="3" max="3" width="23.75" customWidth="1"/>
    <col min="4" max="4" width="4.625" customWidth="1"/>
    <col min="5" max="5" width="30" customWidth="1"/>
  </cols>
  <sheetData>
    <row r="1" spans="2:5" ht="23.25" customHeight="1" x14ac:dyDescent="0.25">
      <c r="B1" s="26" t="s">
        <v>89</v>
      </c>
      <c r="E1" s="26" t="s">
        <v>90</v>
      </c>
    </row>
    <row r="2" spans="2:5" x14ac:dyDescent="0.25">
      <c r="B2" s="52" t="s">
        <v>18</v>
      </c>
      <c r="C2" s="61" t="s">
        <v>98</v>
      </c>
      <c r="E2" s="5" t="s">
        <v>91</v>
      </c>
    </row>
    <row r="3" spans="2:5" ht="16.5" customHeight="1" x14ac:dyDescent="0.25">
      <c r="B3" s="1" t="s">
        <v>23</v>
      </c>
      <c r="C3" s="3">
        <v>140</v>
      </c>
      <c r="E3" t="s">
        <v>23</v>
      </c>
    </row>
    <row r="4" spans="2:5" ht="16.5" customHeight="1" x14ac:dyDescent="0.25">
      <c r="B4" s="1" t="s">
        <v>26</v>
      </c>
      <c r="C4" s="3">
        <v>358</v>
      </c>
      <c r="E4" t="s">
        <v>26</v>
      </c>
    </row>
    <row r="5" spans="2:5" ht="16.5" customHeight="1" x14ac:dyDescent="0.25">
      <c r="B5" s="1" t="s">
        <v>22</v>
      </c>
      <c r="C5" s="3">
        <v>1320</v>
      </c>
      <c r="E5" t="s">
        <v>22</v>
      </c>
    </row>
    <row r="6" spans="2:5" ht="16.5" customHeight="1" x14ac:dyDescent="0.25">
      <c r="B6" s="1" t="s">
        <v>25</v>
      </c>
      <c r="C6" s="3">
        <v>125</v>
      </c>
      <c r="E6" t="s">
        <v>25</v>
      </c>
    </row>
    <row r="7" spans="2:5" ht="16.5" customHeight="1" x14ac:dyDescent="0.25">
      <c r="B7" s="1" t="s">
        <v>19</v>
      </c>
      <c r="C7" s="3">
        <v>2702</v>
      </c>
      <c r="E7" t="s">
        <v>19</v>
      </c>
    </row>
    <row r="8" spans="2:5" ht="16.5" customHeight="1" x14ac:dyDescent="0.25">
      <c r="B8" s="1" t="s">
        <v>27</v>
      </c>
      <c r="C8" s="3">
        <v>900</v>
      </c>
      <c r="E8" t="s">
        <v>27</v>
      </c>
    </row>
    <row r="9" spans="2:5" ht="16.5" customHeight="1" x14ac:dyDescent="0.25">
      <c r="B9" s="1" t="s">
        <v>30</v>
      </c>
      <c r="C9" s="3">
        <v>200</v>
      </c>
      <c r="E9" t="s">
        <v>30</v>
      </c>
    </row>
    <row r="10" spans="2:5" ht="16.5" customHeight="1" x14ac:dyDescent="0.25">
      <c r="B10" s="1" t="s">
        <v>21</v>
      </c>
      <c r="C10" s="3">
        <v>140</v>
      </c>
      <c r="E10" t="s">
        <v>21</v>
      </c>
    </row>
    <row r="11" spans="2:5" ht="16.5" customHeight="1" x14ac:dyDescent="0.25">
      <c r="B11" s="1" t="s">
        <v>28</v>
      </c>
      <c r="C11" s="3">
        <v>100</v>
      </c>
      <c r="E11" t="s">
        <v>28</v>
      </c>
    </row>
    <row r="12" spans="2:5" ht="16.5" customHeight="1" x14ac:dyDescent="0.25">
      <c r="B12" s="1" t="s">
        <v>24</v>
      </c>
      <c r="C12" s="3">
        <v>200</v>
      </c>
      <c r="E12" t="s">
        <v>24</v>
      </c>
    </row>
    <row r="13" spans="2:5" ht="16.5" customHeight="1" x14ac:dyDescent="0.25">
      <c r="B13" s="1" t="s">
        <v>29</v>
      </c>
      <c r="C13" s="3">
        <v>300</v>
      </c>
      <c r="E13" t="s">
        <v>29</v>
      </c>
    </row>
    <row r="14" spans="2:5" ht="16.5" customHeight="1" x14ac:dyDescent="0.25">
      <c r="B14" s="1" t="s">
        <v>20</v>
      </c>
      <c r="C14" s="3">
        <v>1375</v>
      </c>
      <c r="E14" t="s">
        <v>20</v>
      </c>
    </row>
    <row r="15" spans="2:5" ht="16.5" customHeight="1" x14ac:dyDescent="0.25">
      <c r="B15" s="1" t="s">
        <v>94</v>
      </c>
      <c r="C15" s="3">
        <v>7860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PublishedLinkedAssetsLookup xmlns="4873beb7-5857-4685-be1f-d57550cc96cc" xsi:nil="true"/>
    <LocLastLocAttemptVersionTypeLookup xmlns="4873beb7-5857-4685-be1f-d57550cc96cc" xsi:nil="true"/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NewPublishedVersionLookup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LocOverallPublishStatusLookup xmlns="4873beb7-5857-4685-be1f-d57550cc96cc" xsi:nil="true"/>
    <LocRecommendedHandoff xmlns="4873beb7-5857-4685-be1f-d57550cc96cc">FY12HOOct</LocRecommendedHandoff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LocOverallLocStatusLookup xmlns="4873beb7-5857-4685-be1f-d57550cc96cc" xsi:nil="true"/>
    <UALocComments xmlns="4873beb7-5857-4685-be1f-d57550cc96cc" xsi:nil="true"/>
    <IntlLangReviewDate xmlns="4873beb7-5857-4685-be1f-d57550cc96cc" xsi:nil="true"/>
    <PublishStatusLookup xmlns="4873beb7-5857-4685-be1f-d57550cc96cc">
      <Value>1162695</Value>
      <Value>1283747</Value>
    </PublishStatusLookup>
    <ParentAssetId xmlns="4873beb7-5857-4685-be1f-d57550cc96cc" xsi:nil="true"/>
    <LastPublishResultLookup xmlns="4873beb7-5857-4685-be1f-d57550cc96cc"/>
    <FeatureTagsTaxHTField0 xmlns="4873beb7-5857-4685-be1f-d57550cc96cc">
      <Terms xmlns="http://schemas.microsoft.com/office/infopath/2007/PartnerControls"/>
    </FeatureTagsTaxHTField0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</PublishTargets>
    <TimesCloned xmlns="4873beb7-5857-4685-be1f-d57550cc96cc" xsi:nil="true"/>
    <AssetStart xmlns="4873beb7-5857-4685-be1f-d57550cc96cc">2011-03-22T06:23:00+00:00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TemplateStatus xmlns="4873beb7-5857-4685-be1f-d57550cc96cc" xsi:nil="true"/>
    <Downloads xmlns="4873beb7-5857-4685-be1f-d57550cc96cc">0</Downloads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LocPublishedDependentAssetsLookup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OriginAsset xmlns="4873beb7-5857-4685-be1f-d57550cc96cc" xsi:nil="true"/>
    <TPComponent xmlns="4873beb7-5857-4685-be1f-d57550cc96cc" xsi:nil="true"/>
    <RecommendationsModifier xmlns="4873beb7-5857-4685-be1f-d57550cc96cc" xsi:nil="true"/>
    <AssetId xmlns="4873beb7-5857-4685-be1f-d57550cc96cc">TP102601456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PlannedPubDate xmlns="4873beb7-5857-4685-be1f-d57550cc96cc" xsi:nil="true"/>
    <HandoffToMSDN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171217</LocLastLocAttemptVersionLookup>
    <LocProcessedForHandoffsLookup xmlns="4873beb7-5857-4685-be1f-d57550cc96cc" xsi:nil="true"/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CampaignTagsTaxHTField0 xmlns="4873beb7-5857-4685-be1f-d57550cc96cc">
      <Terms xmlns="http://schemas.microsoft.com/office/infopath/2007/PartnerControls"/>
    </CampaignTagsTaxHTField0>
    <LocOverallPreviewStatusLookup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 xsi:nil="true"/>
    <OutputCachingOn xmlns="4873beb7-5857-4685-be1f-d57550cc96cc">false</OutputCachingOn>
    <AverageRating xmlns="4873beb7-5857-4685-be1f-d57550cc96cc" xsi:nil="true"/>
    <LocMarketGroupTiers2 xmlns="4873beb7-5857-4685-be1f-d57550cc96cc" xsi:nil="true"/>
    <APAuthor xmlns="4873beb7-5857-4685-be1f-d57550cc96cc">
      <UserInfo>
        <DisplayName>REDMOND\v-salaxm</DisplayName>
        <AccountId>2098</AccountId>
        <AccountType/>
      </UserInfo>
    </APAuthor>
    <TPCommandLine xmlns="4873beb7-5857-4685-be1f-d57550cc96cc" xsi:nil="true"/>
    <TPAppVersion xmlns="4873beb7-5857-4685-be1f-d57550cc96cc" xsi:nil="true"/>
    <LocManualTestRequired xmlns="4873beb7-5857-4685-be1f-d57550cc96cc">false</LocManualTestRequired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LocProcessedForMarketsLookup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OverallHandbackStatusLookup xmlns="4873beb7-5857-4685-be1f-d57550cc96cc" xsi:nil="true"/>
    <ShowIn xmlns="4873beb7-5857-4685-be1f-d57550cc96cc">Show everywhere</ShowIn>
    <UANotes xmlns="4873beb7-5857-4685-be1f-d57550cc96cc" xsi:nil="true"/>
    <CSXHash xmlns="4873beb7-5857-4685-be1f-d57550cc96cc" xsi:nil="true"/>
    <VoteCount xmlns="4873beb7-5857-4685-be1f-d57550cc96cc" xsi:nil="true"/>
    <InternalTagsTaxHTField0 xmlns="4873beb7-5857-4685-be1f-d57550cc96cc">
      <Terms xmlns="http://schemas.microsoft.com/office/infopath/2007/PartnerControls"/>
    </InternalTagsTaxHTField0>
  </documentManagement>
</p:properties>
</file>

<file path=customXml/itemProps1.xml><?xml version="1.0" encoding="utf-8"?>
<ds:datastoreItem xmlns:ds="http://schemas.openxmlformats.org/officeDocument/2006/customXml" ds:itemID="{8BC8A990-FB19-464D-B13A-E9D37E4B0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598B77-90E8-42E0-A02F-D28DC2429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538759-285B-4E2E-8B9A-9A9737FC2720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Kuukauden budjettiraportti</vt:lpstr>
      <vt:lpstr>Kuukauden menot</vt:lpstr>
      <vt:lpstr>Lisätiedot</vt:lpstr>
      <vt:lpstr>Budjetin_luokka</vt:lpstr>
      <vt:lpstr>'Kuukauden menot'!Tulostusotsikot</vt:lpstr>
      <vt:lpstr>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2012-08-23T20:13:10Z</dcterms:created>
  <dcterms:modified xsi:type="dcterms:W3CDTF">2019-06-05T06:58:08Z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