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0" yWindow="0" windowWidth="24195" windowHeight="10335"/>
  </bookViews>
  <sheets>
    <sheet name="Tehtäväaikataulu" sheetId="1" r:id="rId1"/>
    <sheet name="Tehtävätiedot" sheetId="3" r:id="rId2"/>
  </sheets>
  <definedNames>
    <definedName name="Korostussääntö">IF(Tehtäväaikataulu!$D$3="EI KOROSTUSTA",FALSE,TRUE)</definedName>
    <definedName name="Osittaja_Aloituspäivä">#N/A</definedName>
    <definedName name="Osittaja_Edistyminen">#N/A</definedName>
    <definedName name="Osittaja_Kurssi">#N/A</definedName>
    <definedName name="Osittaja_Määräpäivä">#N/A</definedName>
    <definedName name="Osittaja_Tehtävä">#N/A</definedName>
    <definedName name="Päivämäärätarkistus">Tehtäväaikataulu!$C$3*IF(Tehtäväaikataulu!$D$3="VIIKOT",7,IF(Tehtäväaikataulu!$D$3="PÄIVÄT",1,30))</definedName>
    <definedName name="_xlnm.Print_Area" localSheetId="1">Tehtävätiedot!$A:$H</definedName>
    <definedName name="_xlnm.Print_Titles" localSheetId="0">Tehtäväaikataulu!$5:$5</definedName>
    <definedName name="_xlnm.Print_Titles" localSheetId="1">Tehtävätiedot!$3:$3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<sst xmlns="http://schemas.openxmlformats.org/spreadsheetml/2006/main" count="88" uniqueCount="42">
  <si>
    <t>TEHTÄVÄAIKATAULU</t>
  </si>
  <si>
    <t xml:space="preserve">VALITSE EHDOT TEHTÄVILLE, JOIDEN MÄÄRÄPÄIVÄÄN ON: </t>
  </si>
  <si>
    <t>Tehtävä</t>
  </si>
  <si>
    <t>Projekti 1</t>
  </si>
  <si>
    <t>Projekti 2</t>
  </si>
  <si>
    <t>Projekti 3</t>
  </si>
  <si>
    <t>Projekti 4</t>
  </si>
  <si>
    <t>Projekti 5</t>
  </si>
  <si>
    <t>Projekti 6</t>
  </si>
  <si>
    <t>Projekti 7</t>
  </si>
  <si>
    <t>Projekti 8</t>
  </si>
  <si>
    <t>Projekti 9</t>
  </si>
  <si>
    <t>Projekti 10</t>
  </si>
  <si>
    <t>Projekti 11</t>
  </si>
  <si>
    <t>Projekti 12</t>
  </si>
  <si>
    <t>Kurssi</t>
  </si>
  <si>
    <t>Ensihoitaja 1</t>
  </si>
  <si>
    <t>Ensihoitaja 2</t>
  </si>
  <si>
    <t>Ensihoitaja 3</t>
  </si>
  <si>
    <t>TEHTÄVÄTIEDOT &gt;</t>
  </si>
  <si>
    <t>VALMISTUMISEN VÄRIPALKIN SELITE</t>
  </si>
  <si>
    <t>PÄIVÄT</t>
  </si>
  <si>
    <t>Opettaja</t>
  </si>
  <si>
    <t>Opettaja 1</t>
  </si>
  <si>
    <t>Opettaja 2</t>
  </si>
  <si>
    <t>Opettaja 3</t>
  </si>
  <si>
    <t>Opettaja 4</t>
  </si>
  <si>
    <t>Aloituspäivä</t>
  </si>
  <si>
    <t>&gt; = 0 %</t>
  </si>
  <si>
    <t>Määräpäivä</t>
  </si>
  <si>
    <t>&lt; 40 % = &gt;</t>
  </si>
  <si>
    <t>Edistyminen</t>
  </si>
  <si>
    <t>Prosenttiosuus</t>
  </si>
  <si>
    <t>TEHTÄVÄTIEDOT</t>
  </si>
  <si>
    <t xml:space="preserve">Kun haluat päivittää nämä tiedot, valitse solu pivot-taulukosta alkaen solusta B3, siirry Analysoi-välilehteen ja valitse sitten Päivitä. Osittajat kulujen suodattamiseen tehtävien, aloituspäivän, kurssin, määräpäivän ja edistymisprosentin mukaan ovat soluissa I3, K3, M3, I13 ja K13.
</t>
  </si>
  <si>
    <t xml:space="preserve">  </t>
  </si>
  <si>
    <t>Osittaja taulukon tietojen suodattamiseen tehtävän mukaan on tässä solussa.</t>
  </si>
  <si>
    <t>Osittaja taulukon tietojen suodattamiseen määräpäivän mukaan on tässä solussa.</t>
  </si>
  <si>
    <t>Osittaja taulukon tietojen suodattamiseen aloituspäivän mukaan on tässä solussa.</t>
  </si>
  <si>
    <t>Osittaja taulukon tietojen suodattamiseen edistymisprosentin mukaan on tässä solussa.</t>
  </si>
  <si>
    <t>&lt; TEHTÄVÄAIKATAULU</t>
  </si>
  <si>
    <t>Osittaja taulukon tietojen suodattamiseen kurssin mukaan on tässä solussa.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</si>
</sst>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4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4" borderId="0" xfId="12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1" applyFont="1" applyAlignment="1">
      <alignment horizontal="right" vertical="center"/>
    </xf>
    <xf numFmtId="9" fontId="0" fillId="0" borderId="0" xfId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6">
    <cellStyle name="40 % - Aksentti2" xfId="12" builtinId="35"/>
    <cellStyle name="40 % - Aksentti4" xfId="14" builtinId="43"/>
    <cellStyle name="Aksentti3" xfId="13" builtinId="37" customBuiltin="1"/>
    <cellStyle name="Avattu hyperlinkki" xfId="5" builtinId="9" customBuiltin="1"/>
    <cellStyle name="Hyperlinkki" xfId="4" builtinId="8" customBuiltin="1"/>
    <cellStyle name="Normaali" xfId="0" builtinId="0" customBuiltin="1"/>
    <cellStyle name="Otsikko" xfId="2" builtinId="15" customBuiltin="1"/>
    <cellStyle name="Otsikko 1" xfId="10" builtinId="16" customBuiltin="1"/>
    <cellStyle name="Pilkku" xfId="6" builtinId="3" customBuiltin="1"/>
    <cellStyle name="Pilkku [0]" xfId="7" builtinId="6" customBuiltin="1"/>
    <cellStyle name="Prosenttia" xfId="1" builtinId="5"/>
    <cellStyle name="Päivämäärä" xfId="15"/>
    <cellStyle name="Selittävä teksti" xfId="11" builtinId="53" customBuiltin="1"/>
    <cellStyle name="Tarkistussolu" xfId="3" builtinId="23" customBuiltin="1"/>
    <cellStyle name="Valuutta" xfId="8" builtinId="4" customBuiltin="1"/>
    <cellStyle name="Valuutta [0]" xfId="9" builtinId="7" customBuiltin="1"/>
  </cellStyles>
  <dxfs count="66">
    <dxf>
      <font>
        <sz val="10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0"/>
      </font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</dxfs>
  <tableStyles count="3" defaultTableStyle="TableStyleMedium2" defaultPivotStyle="PivotStyleLight16">
    <tableStyle name="Assignment detail Slicer" pivot="0" table="0" count="10">
      <tableStyleElement type="wholeTable" dxfId="65"/>
      <tableStyleElement type="headerRow" dxfId="64"/>
    </tableStyle>
    <tableStyle name="Tehtäväaikataulu" pivot="0" count="6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ColumnStripe" dxfId="58"/>
    </tableStyle>
    <tableStyle name="Tehtävätiedot" table="0" count="11">
      <tableStyleElement type="wholeTable" dxfId="57"/>
      <tableStyleElement type="headerRow" dxfId="56"/>
      <tableStyleElement type="totalRow" dxfId="55"/>
      <tableStyleElement type="firstRowStripe" dxfId="54"/>
      <tableStyleElement type="firstColumnStripe" dxfId="53"/>
      <tableStyleElement type="firstSubtotalRow" dxfId="52"/>
      <tableStyleElement type="secondSubtotalRow" dxfId="51"/>
      <tableStyleElement type="firstRowSubheading" dxfId="50"/>
      <tableStyleElement type="secondRowSubheading" dxfId="49"/>
      <tableStyleElement type="pageFieldLabels" dxfId="48"/>
      <tableStyleElement type="pageFieldValues" dxfId="47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18975</xdr:colOff>
      <xdr:row>2</xdr:row>
      <xdr:rowOff>11100</xdr:rowOff>
    </xdr:from>
    <xdr:to>
      <xdr:col>9</xdr:col>
      <xdr:colOff>685125</xdr:colOff>
      <xdr:row>11</xdr:row>
      <xdr:rowOff>124425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ehtävä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htäv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72400" y="11160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65175</xdr:colOff>
      <xdr:row>2</xdr:row>
      <xdr:rowOff>11100</xdr:rowOff>
    </xdr:from>
    <xdr:to>
      <xdr:col>14</xdr:col>
      <xdr:colOff>122325</xdr:colOff>
      <xdr:row>11</xdr:row>
      <xdr:rowOff>124425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Kurss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ss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38000" y="11160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24075</xdr:colOff>
      <xdr:row>2</xdr:row>
      <xdr:rowOff>11100</xdr:rowOff>
    </xdr:from>
    <xdr:to>
      <xdr:col>11</xdr:col>
      <xdr:colOff>690225</xdr:colOff>
      <xdr:row>11</xdr:row>
      <xdr:rowOff>124425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Aloituspäivä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loituspäiv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87200" y="11160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18975</xdr:colOff>
      <xdr:row>12</xdr:row>
      <xdr:rowOff>104400</xdr:rowOff>
    </xdr:from>
    <xdr:to>
      <xdr:col>9</xdr:col>
      <xdr:colOff>685125</xdr:colOff>
      <xdr:row>18</xdr:row>
      <xdr:rowOff>370125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Määräpäivä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ääräpäivä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72400" y="33048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34875</xdr:colOff>
      <xdr:row>12</xdr:row>
      <xdr:rowOff>104400</xdr:rowOff>
    </xdr:from>
    <xdr:to>
      <xdr:col>11</xdr:col>
      <xdr:colOff>701025</xdr:colOff>
      <xdr:row>18</xdr:row>
      <xdr:rowOff>370125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distymine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istymine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98000" y="33048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i-FI" sz="1100"/>
                <a:t>Tämä muoto esittää osittajaa. Osittajia voi käyttää Excel 2010 -ohjelmassa ja sitä uudemmissa versioissa.
Jos muotoa on muokattu aiemmassa Excel-versiossa tai jos työkirja on tallennettu Excel 2003:n tai aiemman version muodossa, osittajaa ei voi käyttää.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" refreshedDate="43207.438172453702" createdVersion="6" refreshedVersion="6" minRefreshableVersion="3" recordCount="12">
  <cacheSource type="worksheet">
    <worksheetSource name="Tehtävät"/>
  </cacheSource>
  <cacheFields count="7">
    <cacheField name="Tehtävä" numFmtId="0">
      <sharedItems count="12">
        <s v="Projekti 1"/>
        <s v="Projekti 2"/>
        <s v="Projekti 3"/>
        <s v="Projekti 4"/>
        <s v="Projekti 5"/>
        <s v="Projekti 6"/>
        <s v="Projekti 7"/>
        <s v="Projekti 8"/>
        <s v="Projekti 9"/>
        <s v="Projekti 10"/>
        <s v="Projekti 11"/>
        <s v="Projekti 12"/>
      </sharedItems>
    </cacheField>
    <cacheField name="Kurssi" numFmtId="0">
      <sharedItems count="3">
        <s v="Ensihoitaja 1"/>
        <s v="Ensihoitaja 2"/>
        <s v="Ensihoitaja 3"/>
      </sharedItems>
    </cacheField>
    <cacheField name="Opettaja" numFmtId="0">
      <sharedItems count="4">
        <s v="Opettaja 1"/>
        <s v="Opettaja 2"/>
        <s v="Opettaja 3"/>
        <s v="Opettaja 4"/>
      </sharedItems>
    </cacheField>
    <cacheField name="Aloituspäivä" numFmtId="14">
      <sharedItems containsSemiMixedTypes="0" containsNonDate="0" containsDate="1" containsString="0" minDate="2018-02-16T00:00:00" maxDate="2018-04-08T00:00:00" count="11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</sharedItems>
    </cacheField>
    <cacheField name="Määräpäivä" numFmtId="14">
      <sharedItems containsSemiMixedTypes="0" containsNonDate="0" containsDate="1" containsString="0" minDate="2018-05-05T00:00:00" maxDate="2018-07-07T00:00:00" count="11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</sharedItems>
    </cacheField>
    <cacheField name="Edistyminen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rosenttiosuus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ehtävät-pivot-taulukko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1">
        <item x="3"/>
        <item x="8"/>
        <item x="5"/>
        <item x="0"/>
        <item x="10"/>
        <item x="4"/>
        <item x="6"/>
        <item x="1"/>
        <item x="2"/>
        <item x="9"/>
        <item x="7"/>
      </items>
    </pivotField>
    <pivotField axis="axisRow" compact="0" numFmtId="14" outline="0" showAll="0" defaultSubtotal="0">
      <items count="11">
        <item x="8"/>
        <item x="4"/>
        <item x="6"/>
        <item x="0"/>
        <item x="3"/>
        <item x="2"/>
        <item x="10"/>
        <item x="7"/>
        <item x="9"/>
        <item x="1"/>
        <item x="5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/>
      <x/>
      <x/>
      <x v="3"/>
      <x v="3"/>
      <x v="10"/>
    </i>
    <i r="2">
      <x v="7"/>
      <x v="5"/>
      <x v="1"/>
      <x v="5"/>
    </i>
    <i r="2">
      <x v="11"/>
      <x v="10"/>
      <x/>
      <x v="8"/>
    </i>
    <i r="1">
      <x v="2"/>
      <x v="3"/>
      <x v="4"/>
      <x v="6"/>
      <x v="7"/>
    </i>
    <i>
      <x v="1"/>
      <x/>
      <x v="4"/>
      <x v="7"/>
      <x v="9"/>
      <x/>
    </i>
    <i r="2">
      <x v="5"/>
      <x v="8"/>
      <x v="5"/>
      <x v="9"/>
    </i>
    <i r="2">
      <x v="8"/>
      <x v="2"/>
      <x v="10"/>
      <x v="2"/>
    </i>
    <i>
      <x v="2"/>
      <x/>
      <x v="6"/>
      <x/>
      <x v="4"/>
      <x v="1"/>
    </i>
    <i r="2">
      <x v="9"/>
      <x v="6"/>
      <x v="2"/>
      <x v="3"/>
    </i>
    <i r="1">
      <x v="1"/>
      <x v="2"/>
      <x v="9"/>
      <x v="8"/>
      <x v="6"/>
    </i>
    <i>
      <x v="3"/>
      <x/>
      <x v="10"/>
      <x v="10"/>
      <x v="7"/>
      <x v="4"/>
    </i>
    <i r="1">
      <x v="1"/>
      <x v="1"/>
      <x v="1"/>
      <x v="9"/>
      <x v="5"/>
    </i>
  </rowItems>
  <colItems count="1">
    <i/>
  </colItems>
  <formats count="20">
    <format dxfId="39">
      <pivotArea type="all" dataOnly="0" outline="0" fieldPosition="0"/>
    </format>
    <format dxfId="38">
      <pivotArea type="all" dataOnly="0" outline="0" fieldPosition="0"/>
    </format>
    <format dxfId="37">
      <pivotArea field="2" type="button" dataOnly="0" labelOnly="1" outline="0" axis="axisRow" fieldPosition="0"/>
    </format>
    <format dxfId="36">
      <pivotArea field="1" type="button" dataOnly="0" labelOnly="1" outline="0" axis="axisRow" fieldPosition="1"/>
    </format>
    <format dxfId="35">
      <pivotArea field="0" type="button" dataOnly="0" labelOnly="1" outline="0" axis="axisRow" fieldPosition="2"/>
    </format>
    <format dxfId="34">
      <pivotArea field="3" type="button" dataOnly="0" labelOnly="1" outline="0" axis="axisRow" fieldPosition="3"/>
    </format>
    <format dxfId="33">
      <pivotArea field="4" type="button" dataOnly="0" labelOnly="1" outline="0" axis="axisRow" fieldPosition="4"/>
    </format>
    <format dxfId="32">
      <pivotArea field="5" type="button" dataOnly="0" labelOnly="1" outline="0" axis="axisRow" fieldPosition="5"/>
    </format>
    <format dxfId="31">
      <pivotArea dataOnly="0" labelOnly="1" outline="0" fieldPosition="0">
        <references count="1">
          <reference field="2" count="0"/>
        </references>
      </pivotArea>
    </format>
    <format dxfId="30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29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28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27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26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25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24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23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22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21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20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</formats>
  <pivotTableStyleInfo name="Tehtävätied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ehtävätiedot, ryhmitettyinä opettajan ja sitten kurssin mukaan, päivitetään Tehtäväaikataulu-laskentataulukon Tehtävät-taulukost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Tehtävä" sourceName="Tehtävä">
  <pivotTables>
    <pivotTable tabId="3" name="Tehtävät-pivot-taulukko"/>
  </pivotTables>
  <data>
    <tabular pivotCacheId="4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Kurssi" sourceName="Kurssi">
  <pivotTables>
    <pivotTable tabId="3" name="Tehtävät-pivot-taulukko"/>
  </pivotTables>
  <data>
    <tabular pivotCacheId="4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Aloituspäivä" sourceName="Aloituspäivä">
  <pivotTables>
    <pivotTable tabId="3" name="Tehtävät-pivot-taulukko"/>
  </pivotTables>
  <data>
    <tabular pivotCacheId="4">
      <items count="11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Määräpäivä" sourceName="Määräpäivä">
  <pivotTables>
    <pivotTable tabId="3" name="Tehtävät-pivot-taulukko"/>
  </pivotTables>
  <data>
    <tabular pivotCacheId="4">
      <items count="11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Osittaja_Edistyminen" sourceName="Edistyminen">
  <pivotTables>
    <pivotTable tabId="3" name="Tehtävät-pivot-taulukko"/>
  </pivotTables>
  <data>
    <tabular pivotCacheId="4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ehtävä" cache="Osittaja_Tehtävä" caption="Tehtävä" style="Assignment detail Slicer" rowHeight="183600"/>
  <slicer name="Kurssi" cache="Osittaja_Kurssi" caption="Kurssi" style="Assignment detail Slicer" rowHeight="183600"/>
  <slicer name="Aloituspäivä" cache="Osittaja_Aloituspäivä" caption="Aloituspäivä" style="Assignment detail Slicer" rowHeight="183600"/>
  <slicer name="Määräpäivä" cache="Osittaja_Määräpäivä" caption="Määräpäivä" style="Assignment detail Slicer" rowHeight="183600"/>
  <slicer name="Edistyminen" cache="Osittaja_Edistyminen" caption="Edistyminen" style="Assignment detail Slicer" rowHeight="183600"/>
</slicers>
</file>

<file path=xl/tables/table1.xml><?xml version="1.0" encoding="utf-8"?>
<table xmlns="http://schemas.openxmlformats.org/spreadsheetml/2006/main" id="2" name="Tehtävät" displayName="Tehtävät" ref="B5:H17" totalsRowShown="0">
  <autoFilter ref="B5:H17"/>
  <tableColumns count="7">
    <tableColumn id="2" name="Tehtävä" dataCellStyle="Normaali"/>
    <tableColumn id="1" name="Kurssi" dataDxfId="43" dataCellStyle="Normaali"/>
    <tableColumn id="6" name="Opettaja" dataDxfId="42" dataCellStyle="Normaali"/>
    <tableColumn id="4" name="Aloituspäivä" dataCellStyle="Päivämäärä"/>
    <tableColumn id="3" name="Määräpäivä" dataCellStyle="Päivämäärä">
      <calculatedColumnFormula>TODAY()+(ROW(A1)*10)-25</calculatedColumnFormula>
    </tableColumn>
    <tableColumn id="5" name="Edistyminen" dataDxfId="41" dataCellStyle="Prosenttia">
      <calculatedColumnFormula>Tehtävät[[#This Row],[Prosenttiosuus]]</calculatedColumnFormula>
    </tableColumn>
    <tableColumn id="7" name="Prosenttiosuus" dataDxfId="40" dataCellStyle="Prosenttia"/>
  </tableColumns>
  <tableStyleInfo name="Tehtäväaikataulu" showFirstColumn="0" showLastColumn="0" showRowStripes="1" showColumnStripes="0"/>
  <extLst>
    <ext xmlns:x14="http://schemas.microsoft.com/office/spreadsheetml/2009/9/main" uri="{504A1905-F514-4f6f-8877-14C23A59335A}">
      <x14:table altTextSummary="Kirjoita tehtävä, kurssi, opettaja, aloituspäivä, määräpäivä ja päivämäärä ja prosenttia valmiina -arvo tähän taulukkoon. Tilanneilmaisin päivittyy automaattisest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52.42578125" customWidth="1"/>
    <col min="3" max="3" width="24.85546875" customWidth="1"/>
    <col min="4" max="4" width="22.42578125" customWidth="1"/>
    <col min="5" max="5" width="15" style="10" customWidth="1"/>
    <col min="6" max="6" width="14.5703125" style="10" customWidth="1"/>
    <col min="7" max="7" width="15.42578125" customWidth="1"/>
    <col min="8" max="8" width="17.42578125" customWidth="1"/>
    <col min="9" max="9" width="2.7109375" customWidth="1"/>
    <col min="10" max="10" width="3.7109375" customWidth="1"/>
  </cols>
  <sheetData>
    <row r="1" spans="2:8" ht="37.5" customHeight="1" x14ac:dyDescent="0.25">
      <c r="B1" s="28" t="s">
        <v>0</v>
      </c>
      <c r="C1" s="28"/>
      <c r="D1" s="29" t="s">
        <v>19</v>
      </c>
      <c r="E1" s="29"/>
      <c r="F1" s="29"/>
      <c r="G1" s="29"/>
      <c r="H1" s="29"/>
    </row>
    <row r="2" spans="2:8" ht="24.95" customHeight="1" x14ac:dyDescent="0.25">
      <c r="B2" s="28"/>
      <c r="C2" s="28"/>
      <c r="D2" s="27" t="s">
        <v>20</v>
      </c>
      <c r="E2" s="27"/>
      <c r="F2" s="19" t="s">
        <v>28</v>
      </c>
      <c r="G2" s="21" t="s">
        <v>30</v>
      </c>
      <c r="H2" s="18">
        <v>0.99</v>
      </c>
    </row>
    <row r="3" spans="2:8" ht="24.95" customHeight="1" x14ac:dyDescent="0.25">
      <c r="B3" s="17" t="s">
        <v>1</v>
      </c>
      <c r="C3" s="9">
        <v>2</v>
      </c>
      <c r="D3" s="9" t="s">
        <v>21</v>
      </c>
      <c r="E3" s="12"/>
      <c r="F3" s="13"/>
      <c r="G3" s="5"/>
      <c r="H3" s="5"/>
    </row>
    <row r="4" spans="2:8" ht="13.5" customHeight="1" x14ac:dyDescent="0.25">
      <c r="E4" s="11"/>
      <c r="F4" s="11"/>
    </row>
    <row r="5" spans="2:8" ht="30" customHeight="1" x14ac:dyDescent="0.25">
      <c r="B5" s="14" t="s">
        <v>2</v>
      </c>
      <c r="C5" s="14" t="s">
        <v>15</v>
      </c>
      <c r="D5" s="14" t="s">
        <v>22</v>
      </c>
      <c r="E5" s="15" t="s">
        <v>27</v>
      </c>
      <c r="F5" s="15" t="s">
        <v>29</v>
      </c>
      <c r="G5" s="14" t="s">
        <v>31</v>
      </c>
      <c r="H5" s="14" t="s">
        <v>32</v>
      </c>
    </row>
    <row r="6" spans="2:8" ht="30" customHeight="1" x14ac:dyDescent="0.25">
      <c r="B6" t="s">
        <v>3</v>
      </c>
      <c r="C6" s="16" t="s">
        <v>16</v>
      </c>
      <c r="D6" s="16" t="s">
        <v>23</v>
      </c>
      <c r="E6" s="20">
        <f ca="1">TODAY()-30</f>
        <v>43177</v>
      </c>
      <c r="F6" s="20">
        <f ca="1">TODAY()+30</f>
        <v>43237</v>
      </c>
      <c r="G6" s="25">
        <f>Tehtävät[[#This Row],[Prosenttiosuus]]</f>
        <v>1</v>
      </c>
      <c r="H6" s="24">
        <v>1</v>
      </c>
    </row>
    <row r="7" spans="2:8" ht="30" customHeight="1" x14ac:dyDescent="0.25">
      <c r="B7" t="s">
        <v>4</v>
      </c>
      <c r="C7" s="16" t="s">
        <v>16</v>
      </c>
      <c r="D7" s="16" t="s">
        <v>24</v>
      </c>
      <c r="E7" s="20">
        <f ca="1">TODAY()-20</f>
        <v>43187</v>
      </c>
      <c r="F7" s="20">
        <f ca="1">TODAY()+60</f>
        <v>43267</v>
      </c>
      <c r="G7" s="25">
        <f>Tehtävät[[#This Row],[Prosenttiosuus]]</f>
        <v>0.1</v>
      </c>
      <c r="H7" s="24">
        <v>0.1</v>
      </c>
    </row>
    <row r="8" spans="2:8" ht="30" customHeight="1" x14ac:dyDescent="0.25">
      <c r="B8" t="s">
        <v>5</v>
      </c>
      <c r="C8" s="16" t="s">
        <v>16</v>
      </c>
      <c r="D8" s="16" t="s">
        <v>24</v>
      </c>
      <c r="E8" s="20">
        <f ca="1">TODAY()-15</f>
        <v>43192</v>
      </c>
      <c r="F8" s="20">
        <f ca="1">TODAY()+42</f>
        <v>43249</v>
      </c>
      <c r="G8" s="25">
        <f>Tehtävät[[#This Row],[Prosenttiosuus]]</f>
        <v>0.8</v>
      </c>
      <c r="H8" s="24">
        <v>0.8</v>
      </c>
    </row>
    <row r="9" spans="2:8" ht="30" customHeight="1" x14ac:dyDescent="0.25">
      <c r="B9" t="s">
        <v>6</v>
      </c>
      <c r="C9" s="16" t="s">
        <v>16</v>
      </c>
      <c r="D9" s="16" t="s">
        <v>25</v>
      </c>
      <c r="E9" s="20">
        <f ca="1">TODAY()-60</f>
        <v>43147</v>
      </c>
      <c r="F9" s="20">
        <f ca="1">TODAY()+40</f>
        <v>43247</v>
      </c>
      <c r="G9" s="25">
        <f>Tehtävät[[#This Row],[Prosenttiosuus]]</f>
        <v>0.2</v>
      </c>
      <c r="H9" s="24">
        <v>0.2</v>
      </c>
    </row>
    <row r="10" spans="2:8" ht="30" customHeight="1" x14ac:dyDescent="0.25">
      <c r="B10" t="s">
        <v>7</v>
      </c>
      <c r="C10" s="16" t="s">
        <v>16</v>
      </c>
      <c r="D10" s="16" t="s">
        <v>23</v>
      </c>
      <c r="E10" s="20">
        <f ca="1">TODAY()-25</f>
        <v>43182</v>
      </c>
      <c r="F10" s="20">
        <f ca="1">TODAY()+20</f>
        <v>43227</v>
      </c>
      <c r="G10" s="25">
        <f>Tehtävät[[#This Row],[Prosenttiosuus]]</f>
        <v>0.5</v>
      </c>
      <c r="H10" s="24">
        <v>0.5</v>
      </c>
    </row>
    <row r="11" spans="2:8" ht="30" customHeight="1" x14ac:dyDescent="0.25">
      <c r="B11" t="s">
        <v>8</v>
      </c>
      <c r="C11" s="16" t="s">
        <v>16</v>
      </c>
      <c r="D11" s="16" t="s">
        <v>24</v>
      </c>
      <c r="E11" s="20">
        <f ca="1">TODAY()-34</f>
        <v>43173</v>
      </c>
      <c r="F11" s="20">
        <f ca="1">TODAY()+80</f>
        <v>43287</v>
      </c>
      <c r="G11" s="25">
        <f>Tehtävät[[#This Row],[Prosenttiosuus]]</f>
        <v>0.3</v>
      </c>
      <c r="H11" s="24">
        <v>0.3</v>
      </c>
    </row>
    <row r="12" spans="2:8" ht="30" customHeight="1" x14ac:dyDescent="0.25">
      <c r="B12" t="s">
        <v>9</v>
      </c>
      <c r="C12" s="16" t="s">
        <v>16</v>
      </c>
      <c r="D12" s="16" t="s">
        <v>25</v>
      </c>
      <c r="E12" s="20">
        <f ca="1">TODAY()-22</f>
        <v>43185</v>
      </c>
      <c r="F12" s="20">
        <f ca="1">TODAY()+24</f>
        <v>43231</v>
      </c>
      <c r="G12" s="25">
        <f>Tehtävät[[#This Row],[Prosenttiosuus]]</f>
        <v>0.35</v>
      </c>
      <c r="H12" s="24">
        <v>0.35</v>
      </c>
    </row>
    <row r="13" spans="2:8" ht="30" customHeight="1" x14ac:dyDescent="0.25">
      <c r="B13" t="s">
        <v>10</v>
      </c>
      <c r="C13" s="16" t="s">
        <v>16</v>
      </c>
      <c r="D13" s="16" t="s">
        <v>26</v>
      </c>
      <c r="E13" s="20">
        <f ca="1">TODAY()-10</f>
        <v>43197</v>
      </c>
      <c r="F13" s="20">
        <f ca="1">TODAY()+50</f>
        <v>43257</v>
      </c>
      <c r="G13" s="25">
        <f>Tehtävät[[#This Row],[Prosenttiosuus]]</f>
        <v>0.4</v>
      </c>
      <c r="H13" s="24">
        <v>0.4</v>
      </c>
    </row>
    <row r="14" spans="2:8" ht="30" customHeight="1" x14ac:dyDescent="0.25">
      <c r="B14" t="s">
        <v>11</v>
      </c>
      <c r="C14" s="16" t="s">
        <v>16</v>
      </c>
      <c r="D14" s="16" t="s">
        <v>23</v>
      </c>
      <c r="E14" s="20">
        <f ca="1">TODAY()-10</f>
        <v>43197</v>
      </c>
      <c r="F14" s="20">
        <f ca="1">TODAY()+18</f>
        <v>43225</v>
      </c>
      <c r="G14" s="25">
        <f>Tehtävät[[#This Row],[Prosenttiosuus]]</f>
        <v>0.75</v>
      </c>
      <c r="H14" s="24">
        <v>0.75</v>
      </c>
    </row>
    <row r="15" spans="2:8" ht="30" customHeight="1" x14ac:dyDescent="0.25">
      <c r="B15" t="s">
        <v>12</v>
      </c>
      <c r="C15" s="16" t="s">
        <v>17</v>
      </c>
      <c r="D15" s="16" t="s">
        <v>26</v>
      </c>
      <c r="E15" s="20">
        <f ca="1">TODAY()-50</f>
        <v>43157</v>
      </c>
      <c r="F15" s="20">
        <f ca="1">TODAY()+60</f>
        <v>43267</v>
      </c>
      <c r="G15" s="25">
        <f>Tehtävät[[#This Row],[Prosenttiosuus]]</f>
        <v>0.5</v>
      </c>
      <c r="H15" s="24">
        <v>0.5</v>
      </c>
    </row>
    <row r="16" spans="2:8" ht="30" customHeight="1" x14ac:dyDescent="0.25">
      <c r="B16" t="s">
        <v>13</v>
      </c>
      <c r="C16" s="16" t="s">
        <v>17</v>
      </c>
      <c r="D16" s="16" t="s">
        <v>25</v>
      </c>
      <c r="E16" s="20">
        <f ca="1">TODAY()-13</f>
        <v>43194</v>
      </c>
      <c r="F16" s="20">
        <f ca="1">TODAY()+55</f>
        <v>43262</v>
      </c>
      <c r="G16" s="25">
        <f>Tehtävät[[#This Row],[Prosenttiosuus]]</f>
        <v>0.55000000000000004</v>
      </c>
      <c r="H16" s="24">
        <v>0.55000000000000004</v>
      </c>
    </row>
    <row r="17" spans="2:8" ht="30" customHeight="1" x14ac:dyDescent="0.25">
      <c r="B17" t="s">
        <v>14</v>
      </c>
      <c r="C17" s="16" t="s">
        <v>18</v>
      </c>
      <c r="D17" s="16" t="s">
        <v>23</v>
      </c>
      <c r="E17" s="20">
        <f ca="1">TODAY()-28</f>
        <v>43179</v>
      </c>
      <c r="F17" s="20">
        <f ca="1">TODAY()+44</f>
        <v>43251</v>
      </c>
      <c r="G17" s="25">
        <f>Tehtävät[[#This Row],[Prosenttiosuus]]</f>
        <v>0.6</v>
      </c>
      <c r="H17" s="24">
        <v>0.6</v>
      </c>
    </row>
  </sheetData>
  <mergeCells count="3">
    <mergeCell ref="D2:E2"/>
    <mergeCell ref="B1:C2"/>
    <mergeCell ref="D1:H1"/>
  </mergeCells>
  <conditionalFormatting sqref="B6:H17">
    <cfRule type="expression" dxfId="46" priority="2" stopIfTrue="1">
      <formula>$G6=1</formula>
    </cfRule>
    <cfRule type="expression" dxfId="45" priority="3" stopIfTrue="1">
      <formula>(Korostussääntö)*($F6&lt;=TODAY()+Päivämäärätarkistus)*($F6&gt;=TODAY())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44" priority="5">
      <formula>$D$3="EI KOROSTUSTA"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Valitse aikavälijakso luettelosta. Valitse Peruuta, avaa asetukset näppäinyhdistelmällä Alt + alanuoli ja valitse vaihtoehto painamalla alanuoli- ja Enter-näppäimiä" prompt="Valitse aikaväli tehtävien määräpäiväkorostusta varten tässä solussa. Avaa avattava luettelo näppäinyhdistelmällä Alt + alanuoli ja valitse vaihtoehto painamalla Enter-näppäintä" sqref="D3">
      <formula1>"EI KOROSTUSTA,PÄIVÄT,VIIKOT,KUUKAUDET"</formula1>
    </dataValidation>
    <dataValidation type="list" errorStyle="warning" allowBlank="1" showInputMessage="1" showErrorMessage="1" error="Valitse aikaväliarvo luettelosta. Valitse Peruuta, avaa asetukset näppäinyhdistelmällä Alt + alanuoli ja valitse vaihtoehto painamalla alanuoli- ja Enter-näppäimiä" prompt="Valitse aikaväliarvo tehtävien määräpäiväkorostusta varten tässä solussa. Avaa avattava luettelo näppäinyhdistelmällä Alt + alanuoli ja valitse vaihtoehto painamalla Enter-näppäintä" sqref="C3">
      <formula1>"1,2,3,4,5,6,7,8,9,10,11,12,13,14,15,16,17,18,19,20,21,22,23,24,25,26,27,28,29,30"</formula1>
    </dataValidation>
    <dataValidation allowBlank="1" showInputMessage="1" showErrorMessage="1" prompt="Kirjoita tehtävä tähän sarakkeeseen tämän otsikon alle. Voit etsiä tiettyjä merkintöjä otsikkosuodattimien avulla" sqref="B5"/>
    <dataValidation allowBlank="1" showInputMessage="1" showErrorMessage="1" prompt="Kirjoita kurssi tähän sarakkeeseen tämän otsikon alle" sqref="C5"/>
    <dataValidation allowBlank="1" showInputMessage="1" showErrorMessage="1" prompt="Kirjoita opettaja tähän sarakkeeseen tämän otsikon alle" sqref="D5"/>
    <dataValidation allowBlank="1" showInputMessage="1" showErrorMessage="1" prompt="Kirjoita aloituspäivä tähän sarakkeeseen tämän otsikon alle" sqref="E5"/>
    <dataValidation allowBlank="1" showInputMessage="1" showErrorMessage="1" prompt="Kirjoita määräpäivä tähän sarakkeeseen tämän otsikon alle" sqref="F5"/>
    <dataValidation allowBlank="1" showInputMessage="1" showErrorMessage="1" prompt="Tilanneilmaisin päivittyy automaattisesti tähän sarakkeeseen tämän otsikon alle" sqref="G5"/>
    <dataValidation allowBlank="1" showInputMessage="1" showErrorMessage="1" prompt="Kirjoita prosenttia valmiina -arvo tähän sarakkeeseen tämän otsikon alle" sqref="H5"/>
    <dataValidation allowBlank="1" showInputMessage="1" showErrorMessage="1" prompt="Valitse ehdot tehtäville, joiden määräpäivään on -arvot soluissa C3 ja D3 oikealla" sqref="B3"/>
    <dataValidation allowBlank="1" showInputMessage="1" showErrorMessage="1" prompt="Tämän laskentataulukon otsikko on tässä solussa. Valmistumisen väripalkin selite on soluissa F2–H2. Siirtymislinkki Tehtävätiedot-laskentataulukkoon on solussa D1" sqref="B1:C2"/>
    <dataValidation allowBlank="1" showInputMessage="1" showErrorMessage="1" prompt="Valmistumisen väripalkin selite on soluissa oikealla. Väripalkit päivittyvät automaattisesti Tehtävä-taulukon Edistyminen-sarakkeeseen" sqref="D2:E2"/>
    <dataValidation allowBlank="1" showInputMessage="1" showErrorMessage="1" prompt="Luo tehtävän aikataulu tähän työkirjaan. Kirjoita tiedot Tehtävät-taulukkoon alkaen tämän laskentataulukon solusta B5" sqref="A1"/>
    <dataValidation allowBlank="1" showInputMessage="1" showErrorMessage="1" prompt="Tehtävän edistymisprosentti, joka on suurempi kuin 0 %, mutta pienempi kuin 40 %, korostetaan RGB-värillä R = 123, G = 209, B = 255" sqref="F2"/>
    <dataValidation allowBlank="1" showInputMessage="1" showErrorMessage="1" prompt="Tehtävän edistymisprosentti, joka on suurempi kuin 40 %, mutta pienempi kuin 75 %, korostetaan RGB-värillä R = 188, G = 222, B = 182" sqref="G2"/>
    <dataValidation allowBlank="1" showInputMessage="1" showErrorMessage="1" prompt="Tehtävän edistymisprosentti, joka on suurempi kuin 75 %, mutta enintään 99 %, korostetaan RGB-värillä R = 254, G = 198, B = 11" sqref="H2"/>
    <dataValidation allowBlank="1" showInputMessage="1" showErrorMessage="1" prompt="Siirtymislinkki Tehtävätiedot-laskentataulukkoon" sqref="D1"/>
  </dataValidations>
  <hyperlinks>
    <hyperlink ref="D1:H1" location="Tehtävätiedot!A1" tooltip="Valitse, kun haluat siirtyä Tehtävätiedot-laskentataulukkoon" display="TEHTÄVÄTIEDOT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22"/>
  <sheetViews>
    <sheetView showGridLines="0" zoomScaleNormal="100" workbookViewId="0"/>
  </sheetViews>
  <sheetFormatPr defaultRowHeight="30" customHeight="1" x14ac:dyDescent="0.25"/>
  <cols>
    <col min="1" max="1" width="2.7109375" style="4" customWidth="1"/>
    <col min="2" max="2" width="19" style="1" customWidth="1"/>
    <col min="3" max="3" width="26.140625" style="8" customWidth="1"/>
    <col min="4" max="4" width="23.5703125" style="7" customWidth="1"/>
    <col min="5" max="5" width="17.5703125" style="6" customWidth="1"/>
    <col min="6" max="6" width="16.28515625" style="6" customWidth="1"/>
    <col min="7" max="7" width="17.42578125" style="6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29" t="s">
        <v>40</v>
      </c>
      <c r="M1" s="29"/>
      <c r="N1" s="29"/>
    </row>
    <row r="2" spans="1:15" ht="50.1" customHeight="1" x14ac:dyDescent="0.25">
      <c r="A2"/>
      <c r="B2" s="31" t="s">
        <v>34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3.25" x14ac:dyDescent="0.25">
      <c r="A3" s="2"/>
      <c r="B3" s="3" t="s">
        <v>22</v>
      </c>
      <c r="C3" s="3" t="s">
        <v>15</v>
      </c>
      <c r="D3" s="3" t="s">
        <v>2</v>
      </c>
      <c r="E3" s="3" t="s">
        <v>27</v>
      </c>
      <c r="F3" s="3" t="s">
        <v>29</v>
      </c>
      <c r="G3" s="3" t="s">
        <v>31</v>
      </c>
      <c r="I3" s="30" t="s">
        <v>36</v>
      </c>
      <c r="J3" s="30"/>
      <c r="K3" s="30" t="s">
        <v>38</v>
      </c>
      <c r="L3" s="30"/>
      <c r="M3" s="30" t="s">
        <v>41</v>
      </c>
      <c r="N3" s="30"/>
      <c r="O3" s="30"/>
    </row>
    <row r="4" spans="1:15" ht="15.75" x14ac:dyDescent="0.25">
      <c r="B4" s="32" t="s">
        <v>23</v>
      </c>
      <c r="C4" s="32" t="s">
        <v>16</v>
      </c>
      <c r="D4" s="26" t="s">
        <v>3</v>
      </c>
      <c r="E4" s="22">
        <v>43177</v>
      </c>
      <c r="F4" s="22">
        <v>43237</v>
      </c>
      <c r="G4" s="23">
        <v>1</v>
      </c>
      <c r="I4" s="30"/>
      <c r="J4" s="30"/>
      <c r="K4" s="30"/>
      <c r="L4" s="30"/>
      <c r="M4" s="30"/>
      <c r="N4" s="30"/>
      <c r="O4" s="30"/>
    </row>
    <row r="5" spans="1:15" ht="15.75" x14ac:dyDescent="0.25">
      <c r="B5" s="33"/>
      <c r="C5" s="33"/>
      <c r="D5" s="26" t="s">
        <v>7</v>
      </c>
      <c r="E5" s="22">
        <v>43182</v>
      </c>
      <c r="F5" s="22">
        <v>43227</v>
      </c>
      <c r="G5" s="23">
        <v>0.5</v>
      </c>
      <c r="I5" s="30"/>
      <c r="J5" s="30"/>
      <c r="K5" s="30"/>
      <c r="L5" s="30"/>
      <c r="M5" s="30"/>
      <c r="N5" s="30"/>
      <c r="O5" s="30"/>
    </row>
    <row r="6" spans="1:15" ht="15.75" x14ac:dyDescent="0.25">
      <c r="B6" s="33"/>
      <c r="C6" s="33"/>
      <c r="D6" s="26" t="s">
        <v>11</v>
      </c>
      <c r="E6" s="22">
        <v>43197</v>
      </c>
      <c r="F6" s="22">
        <v>43225</v>
      </c>
      <c r="G6" s="23">
        <v>0.75</v>
      </c>
      <c r="I6" s="30"/>
      <c r="J6" s="30"/>
      <c r="K6" s="30"/>
      <c r="L6" s="30"/>
      <c r="M6" s="30"/>
      <c r="N6" s="30"/>
      <c r="O6" s="30"/>
    </row>
    <row r="7" spans="1:15" ht="15.75" x14ac:dyDescent="0.25">
      <c r="B7" s="33"/>
      <c r="C7" s="26" t="s">
        <v>18</v>
      </c>
      <c r="D7" s="26" t="s">
        <v>14</v>
      </c>
      <c r="E7" s="22">
        <v>43179</v>
      </c>
      <c r="F7" s="22">
        <v>43251</v>
      </c>
      <c r="G7" s="23">
        <v>0.6</v>
      </c>
      <c r="I7" s="30"/>
      <c r="J7" s="30"/>
      <c r="K7" s="30"/>
      <c r="L7" s="30"/>
      <c r="M7" s="30"/>
      <c r="N7" s="30"/>
      <c r="O7" s="30"/>
    </row>
    <row r="8" spans="1:15" ht="15.75" x14ac:dyDescent="0.25">
      <c r="B8" s="32" t="s">
        <v>24</v>
      </c>
      <c r="C8" s="32" t="s">
        <v>16</v>
      </c>
      <c r="D8" s="26" t="s">
        <v>4</v>
      </c>
      <c r="E8" s="22">
        <v>43187</v>
      </c>
      <c r="F8" s="22">
        <v>43267</v>
      </c>
      <c r="G8" s="23">
        <v>0.1</v>
      </c>
      <c r="I8" s="30"/>
      <c r="J8" s="30"/>
      <c r="K8" s="30"/>
      <c r="L8" s="30"/>
      <c r="M8" s="30"/>
      <c r="N8" s="30"/>
      <c r="O8" s="30"/>
    </row>
    <row r="9" spans="1:15" ht="15.75" x14ac:dyDescent="0.25">
      <c r="B9" s="33"/>
      <c r="C9" s="33"/>
      <c r="D9" s="26" t="s">
        <v>5</v>
      </c>
      <c r="E9" s="22">
        <v>43192</v>
      </c>
      <c r="F9" s="22">
        <v>43249</v>
      </c>
      <c r="G9" s="23">
        <v>0.8</v>
      </c>
      <c r="I9" s="30"/>
      <c r="J9" s="30"/>
      <c r="K9" s="30"/>
      <c r="L9" s="30"/>
      <c r="M9" s="30"/>
      <c r="N9" s="30"/>
      <c r="O9" s="30"/>
    </row>
    <row r="10" spans="1:15" ht="15.75" x14ac:dyDescent="0.25">
      <c r="B10" s="33"/>
      <c r="C10" s="33"/>
      <c r="D10" s="26" t="s">
        <v>8</v>
      </c>
      <c r="E10" s="22">
        <v>43173</v>
      </c>
      <c r="F10" s="22">
        <v>43287</v>
      </c>
      <c r="G10" s="23">
        <v>0.3</v>
      </c>
      <c r="I10" s="30"/>
      <c r="J10" s="30"/>
      <c r="K10" s="30"/>
      <c r="L10" s="30"/>
      <c r="M10" s="30"/>
      <c r="N10" s="30"/>
      <c r="O10" s="30"/>
    </row>
    <row r="11" spans="1:15" ht="15.75" x14ac:dyDescent="0.25">
      <c r="B11" s="32" t="s">
        <v>25</v>
      </c>
      <c r="C11" s="33" t="s">
        <v>16</v>
      </c>
      <c r="D11" s="26" t="s">
        <v>6</v>
      </c>
      <c r="E11" s="22">
        <v>43147</v>
      </c>
      <c r="F11" s="22">
        <v>43247</v>
      </c>
      <c r="G11" s="23">
        <v>0.2</v>
      </c>
      <c r="I11" s="30"/>
      <c r="J11" s="30"/>
      <c r="K11" s="30"/>
      <c r="L11" s="30"/>
      <c r="M11" s="30"/>
      <c r="N11" s="30"/>
      <c r="O11" s="30"/>
    </row>
    <row r="12" spans="1:15" ht="15.75" x14ac:dyDescent="0.25">
      <c r="B12" s="33"/>
      <c r="C12" s="33"/>
      <c r="D12" s="26" t="s">
        <v>9</v>
      </c>
      <c r="E12" s="22">
        <v>43185</v>
      </c>
      <c r="F12" s="22">
        <v>43231</v>
      </c>
      <c r="G12" s="23">
        <v>0.35</v>
      </c>
      <c r="I12" s="30"/>
      <c r="J12" s="30"/>
      <c r="K12" s="30"/>
      <c r="L12" s="30"/>
      <c r="M12" s="30"/>
      <c r="N12" s="30"/>
      <c r="O12" s="30"/>
    </row>
    <row r="13" spans="1:15" ht="15.75" x14ac:dyDescent="0.25">
      <c r="B13" s="33"/>
      <c r="C13" s="26" t="s">
        <v>17</v>
      </c>
      <c r="D13" s="26" t="s">
        <v>13</v>
      </c>
      <c r="E13" s="22">
        <v>43194</v>
      </c>
      <c r="F13" s="22">
        <v>43262</v>
      </c>
      <c r="G13" s="23">
        <v>0.55000000000000004</v>
      </c>
      <c r="I13" s="30" t="s">
        <v>37</v>
      </c>
      <c r="J13" s="30"/>
      <c r="K13" s="30" t="s">
        <v>39</v>
      </c>
      <c r="L13" s="30"/>
    </row>
    <row r="14" spans="1:15" ht="15.75" x14ac:dyDescent="0.25">
      <c r="B14" s="32" t="s">
        <v>26</v>
      </c>
      <c r="C14" s="26" t="s">
        <v>16</v>
      </c>
      <c r="D14" s="26" t="s">
        <v>10</v>
      </c>
      <c r="E14" s="22">
        <v>43197</v>
      </c>
      <c r="F14" s="22">
        <v>43257</v>
      </c>
      <c r="G14" s="23">
        <v>0.4</v>
      </c>
      <c r="K14" s="16"/>
      <c r="L14" s="16"/>
    </row>
    <row r="15" spans="1:15" ht="15.75" x14ac:dyDescent="0.25">
      <c r="B15" s="33"/>
      <c r="C15" s="26" t="s">
        <v>17</v>
      </c>
      <c r="D15" s="26" t="s">
        <v>12</v>
      </c>
      <c r="E15" s="22">
        <v>43157</v>
      </c>
      <c r="F15" s="22">
        <v>43267</v>
      </c>
      <c r="G15" s="23">
        <v>0.5</v>
      </c>
      <c r="I15" s="16"/>
      <c r="J15" s="16"/>
      <c r="K15" s="16"/>
      <c r="L15" s="16"/>
    </row>
    <row r="16" spans="1:15" ht="30" customHeight="1" x14ac:dyDescent="0.25">
      <c r="B16"/>
      <c r="C16"/>
      <c r="D16"/>
      <c r="E16"/>
      <c r="F16"/>
      <c r="G16"/>
      <c r="I16" s="16"/>
      <c r="J16" s="16"/>
      <c r="K16" s="16"/>
      <c r="L16" s="16"/>
    </row>
    <row r="17" spans="2:12" ht="30" customHeight="1" x14ac:dyDescent="0.25">
      <c r="B17"/>
      <c r="C17"/>
      <c r="D17"/>
      <c r="E17"/>
      <c r="F17"/>
      <c r="G17"/>
      <c r="I17" s="16"/>
      <c r="J17" s="16"/>
      <c r="K17" s="16"/>
      <c r="L17" s="16"/>
    </row>
    <row r="18" spans="2:12" ht="30" customHeight="1" x14ac:dyDescent="0.25">
      <c r="B18"/>
      <c r="C18"/>
      <c r="D18"/>
      <c r="E18"/>
      <c r="F18"/>
      <c r="G18"/>
      <c r="I18" s="16"/>
      <c r="J18" s="16"/>
      <c r="K18" s="16"/>
      <c r="L18" s="16"/>
    </row>
    <row r="19" spans="2:12" ht="30" customHeight="1" x14ac:dyDescent="0.25">
      <c r="B19"/>
      <c r="C19"/>
      <c r="D19"/>
      <c r="I19" s="16"/>
      <c r="J19" s="16"/>
      <c r="K19" s="16"/>
      <c r="L19" s="16"/>
    </row>
    <row r="20" spans="2:12" ht="30" customHeight="1" x14ac:dyDescent="0.25">
      <c r="B20"/>
      <c r="C20"/>
      <c r="D20"/>
      <c r="I20" s="16"/>
      <c r="J20" s="16"/>
      <c r="K20" s="16"/>
      <c r="L20" s="16"/>
    </row>
    <row r="21" spans="2:12" ht="30" customHeight="1" x14ac:dyDescent="0.25">
      <c r="F21" s="6" t="s">
        <v>35</v>
      </c>
      <c r="I21" s="16"/>
      <c r="J21" s="16"/>
      <c r="K21" s="16"/>
      <c r="L21" s="16"/>
    </row>
    <row r="22" spans="2:12" ht="30" customHeight="1" x14ac:dyDescent="0.25">
      <c r="I22" s="16"/>
      <c r="J22" s="16"/>
      <c r="K22" s="16"/>
      <c r="L22" s="16"/>
    </row>
  </sheetData>
  <mergeCells count="14">
    <mergeCell ref="B4:B7"/>
    <mergeCell ref="B8:B10"/>
    <mergeCell ref="B11:B13"/>
    <mergeCell ref="B14:B15"/>
    <mergeCell ref="L1:N1"/>
    <mergeCell ref="I13:J13"/>
    <mergeCell ref="K13:L13"/>
    <mergeCell ref="B2:O2"/>
    <mergeCell ref="I3:J12"/>
    <mergeCell ref="K3:L12"/>
    <mergeCell ref="M3:O12"/>
    <mergeCell ref="B1:K1"/>
    <mergeCell ref="C4:C6"/>
    <mergeCell ref="C8:C12"/>
  </mergeCells>
  <dataValidations count="3">
    <dataValidation allowBlank="1" showInputMessage="1" showErrorMessage="1" prompt="Tehtävätiedot päivitetään automaattisesti tämän laskentataulukon Tehtävät-pivot-taulukkoon. Siirtymislinkki Tehtäväaikataulu-laskentataulukkoon on solussa L1" sqref="A1"/>
    <dataValidation allowBlank="1" showInputMessage="1" showErrorMessage="1" prompt="Otsikko on tässä solussa Siirtymislinkki Tehtäväaikataulu-laskentataulukkoon on solussa oikealla. Ohje on solussa alla" sqref="B1:K1"/>
    <dataValidation allowBlank="1" showInputMessage="1" showErrorMessage="1" prompt="Siirtymislinkki Tehtäväaikataulu-laskentataulukkoon on tässä solussa" sqref="L1:N1"/>
  </dataValidations>
  <hyperlinks>
    <hyperlink ref="L1:N1" location="Tehtäväaikataulu!A1" tooltip="Valitse, kun haluat siirtyä Tehtäväaikataulu-laskentataulukkoon" display="&lt; TEHTÄVÄAIKATAULU"/>
  </hyperlinks>
  <printOptions horizontalCentered="1"/>
  <pageMargins left="0.25" right="0.25" top="0.75" bottom="0.75" header="0.3" footer="0.3"/>
  <pageSetup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Tehtäväaikataulu</vt:lpstr>
      <vt:lpstr>Tehtävätiedot</vt:lpstr>
      <vt:lpstr>Tehtävätiedot!Tulostusalue</vt:lpstr>
      <vt:lpstr>Tehtäväaikataulu!Tulostusotsikot</vt:lpstr>
      <vt:lpstr>Tehtävätiedot!Tulostusotsikot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