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0" windowWidth="20490" windowHeight="6930"/>
  </bookViews>
  <sheets>
    <sheet name="Yhteenveto" sheetId="1" r:id="rId1"/>
    <sheet name="Lentomatka" sheetId="8" r:id="rId2"/>
    <sheet name="Ateriat" sheetId="3" r:id="rId3"/>
    <sheet name="Majoitus" sheetId="4" r:id="rId4"/>
    <sheet name="Muut" sheetId="5" r:id="rId5"/>
  </sheets>
  <definedNames>
    <definedName name="Ateriat_yhteensä">Ateriat[[#Totals],[Määrä]]</definedName>
    <definedName name="Bensiini_yhteensä">Polttoaine[[#Totals],[Määrä]]</definedName>
    <definedName name="Lentomatkat_yhteensä">Lentomatka[[#Totals],[Määrä]]</definedName>
    <definedName name="Lisää_ateriat">Ateriat!$D$4</definedName>
    <definedName name="Lisää_bensiini">Yhteenveto!$D$8</definedName>
    <definedName name="Lisää_lentomatka">Lentomatka!$D$4</definedName>
    <definedName name="Lisää_majoitus">Majoitus!$D$4</definedName>
    <definedName name="Majoitus_yhteensä">Majoitus[[#Totals],[Määrä]]</definedName>
    <definedName name="Matkan_kustannukset_yhteensä">Yhteenveto!$B$6</definedName>
    <definedName name="Matkustajia_yhteensä">Yhteenveto!$B$4</definedName>
    <definedName name="pituus">Yhteenveto!$D$4</definedName>
    <definedName name="_xlnm.Print_Titles" localSheetId="2">Ateriat!$3:$3</definedName>
    <definedName name="_xlnm.Print_Titles" localSheetId="1">Lentomatka!$3:$3</definedName>
    <definedName name="_xlnm.Print_Titles" localSheetId="3">Majoitus!$3:$3</definedName>
    <definedName name="_xlnm.Print_Titles" localSheetId="4">Muut!$3:$3</definedName>
    <definedName name="Viihde_yhteensä">Muut[[#Totals],[Kustannukset yhteensä]]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  <c r="C6" i="8"/>
  <c r="C6" i="3"/>
  <c r="E4" i="5"/>
  <c r="E5" i="5"/>
  <c r="E6" i="5"/>
  <c r="E7" i="5"/>
  <c r="C7" i="5"/>
  <c r="C4" i="5"/>
  <c r="C12" i="1"/>
  <c r="C9" i="4"/>
  <c r="C8" i="5" l="1"/>
</calcChain>
</file>

<file path=xl/sharedStrings.xml><?xml version="1.0" encoding="utf-8"?>
<sst xmlns="http://schemas.openxmlformats.org/spreadsheetml/2006/main" count="60" uniqueCount="45">
  <si>
    <t>Matkustajien kokonaismäärä:</t>
  </si>
  <si>
    <t>Matkan kokonaiskustannus:</t>
  </si>
  <si>
    <t>Bensiini</t>
  </si>
  <si>
    <t>Arvioitu kokonaismatka kilometreinä</t>
  </si>
  <si>
    <t>Kilometriä litralla, keskiarvo</t>
  </si>
  <si>
    <t>Kustannus litralta, keskiarvo</t>
  </si>
  <si>
    <t>Ajoneuvoja yhteensä</t>
  </si>
  <si>
    <t>Määrä</t>
  </si>
  <si>
    <t>Matkalle pituus (päivää):</t>
  </si>
  <si>
    <t>Kustannus henkilöä kohden:</t>
  </si>
  <si>
    <t>Lisätään matkaan?</t>
  </si>
  <si>
    <t>Kyllä</t>
  </si>
  <si>
    <t>Matkan suunnittelu</t>
  </si>
  <si>
    <t>Kesätauko</t>
  </si>
  <si>
    <t>Vihjeitä laskentataulukoihin</t>
  </si>
  <si>
    <t>1.</t>
  </si>
  <si>
    <t>2.</t>
  </si>
  <si>
    <t>3.</t>
  </si>
  <si>
    <t>Määritä paras matkustustapa vertaamalla lentomatka- ja bensiinikustannuksia.</t>
  </si>
  <si>
    <t>Lentomatka</t>
  </si>
  <si>
    <t>Arvioitu kustannus henkilö kohden</t>
  </si>
  <si>
    <t>Vuokra-auto</t>
  </si>
  <si>
    <t>Ei</t>
  </si>
  <si>
    <t>Ateriat</t>
  </si>
  <si>
    <t>Arvioitu kustannus ateriaa kohden</t>
  </si>
  <si>
    <t>Aterioita päivässä</t>
  </si>
  <si>
    <t>Majoitus</t>
  </si>
  <si>
    <t>Kustannus (yötä kohden), keskiarvo</t>
  </si>
  <si>
    <t>Öiden kokonaismäärä</t>
  </si>
  <si>
    <t>Huoneiden kokonaismäärä</t>
  </si>
  <si>
    <t>Palvelijapalvelu (päivää kohden)</t>
  </si>
  <si>
    <t>Internet-palvelu (päivää kohden)</t>
  </si>
  <si>
    <t>Viihde/Muut</t>
  </si>
  <si>
    <t>Konsertti</t>
  </si>
  <si>
    <t>Venevuokra</t>
  </si>
  <si>
    <t>Lainelautavuokra</t>
  </si>
  <si>
    <t>Oheiskustannukset</t>
  </si>
  <si>
    <t>Matkan kustannuksiin lisättävät yhteensä</t>
  </si>
  <si>
    <t>Kustannukset yhteensä</t>
  </si>
  <si>
    <t>Lisätään kokonaissummaan?</t>
  </si>
  <si>
    <t>Kustannus</t>
  </si>
  <si>
    <t>Summa</t>
  </si>
  <si>
    <t xml:space="preserve">  </t>
  </si>
  <si>
    <r>
      <t xml:space="preserve">Suunnittele tehokkain matka antamalla </t>
    </r>
    <r>
      <rPr>
        <b/>
        <sz val="11"/>
        <color theme="3"/>
        <rFont val="Trebuchet MS"/>
        <family val="2"/>
        <scheme val="minor"/>
      </rPr>
      <t xml:space="preserve">Kyllä/Ei </t>
    </r>
    <r>
      <rPr>
        <sz val="11"/>
        <color theme="3"/>
        <rFont val="Trebuchet MS"/>
        <family val="2"/>
        <scheme val="minor"/>
      </rPr>
      <t>sarakkeeseen</t>
    </r>
    <r>
      <rPr>
        <b/>
        <sz val="11"/>
        <color theme="3"/>
        <rFont val="Trebuchet MS"/>
        <family val="2"/>
        <scheme val="minor"/>
      </rPr>
      <t xml:space="preserve"> Lisätään matkaan </t>
    </r>
    <r>
      <rPr>
        <sz val="11"/>
        <color theme="3"/>
        <rFont val="Trebuchet MS"/>
        <family val="2"/>
        <scheme val="minor"/>
      </rPr>
      <t>tai</t>
    </r>
    <r>
      <rPr>
        <b/>
        <sz val="11"/>
        <color theme="3"/>
        <rFont val="Trebuchet MS"/>
        <family val="2"/>
        <scheme val="minor"/>
      </rPr>
      <t xml:space="preserve"> Lisätään kokonaissummaan </t>
    </r>
    <r>
      <rPr>
        <sz val="11"/>
        <color theme="3"/>
        <rFont val="Trebuchet MS"/>
        <family val="2"/>
        <scheme val="minor"/>
      </rPr>
      <t>sen mukaan,</t>
    </r>
    <r>
      <rPr>
        <b/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scheme val="minor"/>
      </rPr>
      <t xml:space="preserve">lisätäänkö määrä kohtaan </t>
    </r>
    <r>
      <rPr>
        <b/>
        <sz val="11"/>
        <color theme="3"/>
        <rFont val="Trebuchet MS"/>
        <family val="2"/>
        <scheme val="minor"/>
      </rPr>
      <t xml:space="preserve">Matkan kokonaiskustannus. </t>
    </r>
  </si>
  <si>
    <r>
      <t>Laske Viihde/Muut-taulukossa kaavan avulla kokonaiskustannus henkilöä kohden. Jos haluat esimerkiksi laskea 50 €:n hintaisten konserttilippujen kustannuksen, kirjoita</t>
    </r>
    <r>
      <rPr>
        <b/>
        <sz val="11"/>
        <color theme="3"/>
        <rFont val="Trebuchet MS"/>
        <family val="2"/>
        <scheme val="minor"/>
      </rPr>
      <t xml:space="preserve"> Määrä</t>
    </r>
    <r>
      <rPr>
        <sz val="11"/>
        <color theme="3"/>
        <rFont val="Trebuchet MS"/>
        <family val="2"/>
        <scheme val="minor"/>
      </rPr>
      <t>-sarakkeeseen</t>
    </r>
    <r>
      <rPr>
        <b/>
        <sz val="11"/>
        <color theme="3"/>
        <rFont val="Trebuchet MS"/>
        <family val="2"/>
        <scheme val="minor"/>
      </rPr>
      <t xml:space="preserve"> </t>
    </r>
    <r>
      <rPr>
        <sz val="11"/>
        <color theme="3"/>
        <rFont val="Trebuchet MS"/>
        <family val="2"/>
        <scheme val="minor"/>
      </rPr>
      <t>=</t>
    </r>
    <r>
      <rPr>
        <b/>
        <sz val="11"/>
        <color theme="3"/>
        <rFont val="Trebuchet MS"/>
        <family val="2"/>
        <scheme val="minor"/>
      </rPr>
      <t>50*Matkustajia_yhteensä</t>
    </r>
    <r>
      <rPr>
        <sz val="11"/>
        <color theme="3"/>
        <rFont val="Trebuchet MS"/>
        <family val="2"/>
        <scheme val="minor"/>
      </rPr>
      <t xml:space="preserve">. (Matkustajia_yhteensä on nimetty solu, joka viittaa matkustajien kokonaismäärään tämän laskentataulukon solussa B4.)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</si>
</sst>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€&quot;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8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>
      <alignment vertical="center"/>
    </xf>
    <xf numFmtId="165" fontId="0" fillId="0" borderId="0" xfId="0" applyNumberFormat="1" applyAlignment="1">
      <alignment vertical="center"/>
    </xf>
    <xf numFmtId="165" fontId="16" fillId="0" borderId="0" xfId="0" applyNumberFormat="1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</cellXfs>
  <cellStyles count="7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umma" xfId="6" builtinId="25" customBuiltin="1"/>
  </cellStyles>
  <dxfs count="29">
    <dxf>
      <numFmt numFmtId="165" formatCode="#,##0.00\ &quot;€&quot;"/>
    </dxf>
    <dxf>
      <numFmt numFmtId="165" formatCode="#,##0.00\ &quot;€&quot;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alignment horizontal="left" vertical="center" textRotation="0" wrapText="0" indent="1" justifyLastLine="0" shrinkToFit="0" readingOrder="0"/>
    </dxf>
    <dxf>
      <numFmt numFmtId="165" formatCode="#,##0.00\ &quot;€&quot;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#,##0.00\ &quot;€&quot;"/>
    </dxf>
    <dxf>
      <alignment horizontal="left" vertical="center" textRotation="0" wrapText="0" indent="1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Matkan suunnittelu" defaultPivotStyle="PivotStyleLight16">
    <tableStyle name="Matkan suunnittelu" pivot="0" count="4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entokone" descr="Lentok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207672</xdr:colOff>
      <xdr:row>1</xdr:row>
      <xdr:rowOff>985632</xdr:rowOff>
    </xdr:to>
    <xdr:pic>
      <xdr:nvPicPr>
        <xdr:cNvPr id="5" name="Pääkuva" descr="Laiva joella ja auto tiellä joen lähellä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207672</xdr:colOff>
      <xdr:row>1</xdr:row>
      <xdr:rowOff>985632</xdr:rowOff>
    </xdr:to>
    <xdr:pic>
      <xdr:nvPicPr>
        <xdr:cNvPr id="3" name="Pääkuva" descr="Laiva joella ja auto tiellä joen lähellä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207672</xdr:colOff>
      <xdr:row>1</xdr:row>
      <xdr:rowOff>985632</xdr:rowOff>
    </xdr:to>
    <xdr:pic>
      <xdr:nvPicPr>
        <xdr:cNvPr id="3" name="Pääkuva" descr="Laiva joella ja auto tiellä joen lähellä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207672</xdr:colOff>
      <xdr:row>1</xdr:row>
      <xdr:rowOff>985632</xdr:rowOff>
    </xdr:to>
    <xdr:pic>
      <xdr:nvPicPr>
        <xdr:cNvPr id="3" name="Pääkuva" descr="Laiva joella ja auto tiellä joen lähellä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198147</xdr:colOff>
      <xdr:row>1</xdr:row>
      <xdr:rowOff>985632</xdr:rowOff>
    </xdr:to>
    <xdr:pic>
      <xdr:nvPicPr>
        <xdr:cNvPr id="3" name="Pääkuva" descr="Laiva joella ja auto tiellä joen lähellä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olttoaine" displayName="Polttoaine" ref="B7:C12" totalsRowCount="1" headerRowDxfId="24">
  <autoFilter ref="B7:C11">
    <filterColumn colId="0" hiddenButton="1"/>
    <filterColumn colId="1" hiddenButton="1"/>
  </autoFilter>
  <tableColumns count="2">
    <tableColumn id="1" name="Bensiini" totalsRowLabel="Summa" dataDxfId="23" totalsRowDxfId="17"/>
    <tableColumn id="2" name="Määrä" totalsRowFunction="custom" dataDxfId="22" totalsRowDxfId="0">
      <totalsRowFormula>((C8/C9)*C10)*C11</totalsRowFormula>
    </tableColumn>
  </tableColumns>
  <tableStyleInfo name="Matkan suunnittelu" showFirstColumn="0" showLastColumn="0" showRowStripes="0" showColumnStripes="0"/>
  <extLst>
    <ext xmlns:x14="http://schemas.microsoft.com/office/spreadsheetml/2009/9/main" uri="{504A1905-F514-4f6f-8877-14C23A59335A}">
      <x14:table altTextSummary="Kirjoita tähän taulukkoon polttoainekustannusten kuvaukset ja määrät ja anna Kyllä tai Ei sen mukaan, lisätäänkö kustannukset matkan kustannuksiin"/>
    </ext>
  </extLst>
</table>
</file>

<file path=xl/tables/table2.xml><?xml version="1.0" encoding="utf-8"?>
<table xmlns="http://schemas.openxmlformats.org/spreadsheetml/2006/main" id="29" name="Lentomatka" displayName="Lentomatka" ref="B3:C6" totalsRowCount="1" headerRowDxfId="21">
  <autoFilter ref="B3:C5">
    <filterColumn colId="0" hiddenButton="1"/>
    <filterColumn colId="1" hiddenButton="1"/>
  </autoFilter>
  <tableColumns count="2">
    <tableColumn id="1" name="Lentomatka" totalsRowLabel="Summa" dataDxfId="2" totalsRowDxfId="3" dataCellStyle="Normaali"/>
    <tableColumn id="2" name="Määrä" totalsRowFunction="custom" dataDxfId="1" dataCellStyle="Normaali">
      <totalsRowFormula>(C4*[0]!Matkustajia_yhteensä)+C5</totalsRowFormula>
    </tableColumn>
  </tableColumns>
  <tableStyleInfo name="Matkan suunnittelu" showFirstColumn="0" showLastColumn="0" showRowStripes="0" showColumnStripes="0"/>
  <extLst>
    <ext xmlns:x14="http://schemas.microsoft.com/office/spreadsheetml/2009/9/main" uri="{504A1905-F514-4f6f-8877-14C23A59335A}">
      <x14:table altTextSummary="Kirjoita tähän taulukkoon lentomatkakustannusten kuvaukset ja määrät ja anna Kyllä tai Ei sen mukaan, lisätäänkö kustannukset matkan kustannuksiin"/>
    </ext>
  </extLst>
</table>
</file>

<file path=xl/tables/table3.xml><?xml version="1.0" encoding="utf-8"?>
<table xmlns="http://schemas.openxmlformats.org/spreadsheetml/2006/main" id="13" name="Ateriat" displayName="Ateriat" ref="B3:C6" totalsRowCount="1">
  <autoFilter ref="B3:C5">
    <filterColumn colId="0" hiddenButton="1"/>
    <filterColumn colId="1" hiddenButton="1"/>
  </autoFilter>
  <tableColumns count="2">
    <tableColumn id="1" name="Ateriat" totalsRowLabel="Summa" dataDxfId="20" totalsRowDxfId="5"/>
    <tableColumn id="2" name="Määrä" totalsRowFunction="custom" dataDxfId="19" totalsRowDxfId="4">
      <totalsRowFormula>((C4*Matkustajia_yhteensä)*C5)*pituus</totalsRowFormula>
    </tableColumn>
  </tableColumns>
  <tableStyleInfo name="Matkan suunnittelu" showFirstColumn="0" showLastColumn="0" showRowStripes="1" showColumnStripes="0"/>
  <extLst>
    <ext xmlns:x14="http://schemas.microsoft.com/office/spreadsheetml/2009/9/main" uri="{504A1905-F514-4f6f-8877-14C23A59335A}">
      <x14:table altTextSummary="Kirjoita tähän taulukkoon ateriakustannusten kuvaukset ja määrät ja anna Kyllä tai Ei sen mukaan, lisätäänkö kustannukset matkan kustannuksiin"/>
    </ext>
  </extLst>
</table>
</file>

<file path=xl/tables/table4.xml><?xml version="1.0" encoding="utf-8"?>
<table xmlns="http://schemas.openxmlformats.org/spreadsheetml/2006/main" id="19" name="Majoitus" displayName="Majoitus" ref="B3:C9" totalsRowCount="1">
  <tableColumns count="2">
    <tableColumn id="1" name="Majoitus" totalsRowLabel="Summa" dataDxfId="7" totalsRowDxfId="18" dataCellStyle="Normaali"/>
    <tableColumn id="2" name="Määrä" totalsRowFunction="custom" dataDxfId="8" totalsRowDxfId="6">
      <totalsRowFormula>((C4+C7+C8)*C5)*C6</totalsRowFormula>
    </tableColumn>
  </tableColumns>
  <tableStyleInfo name="Matkan suunnittelu" showFirstColumn="0" showLastColumn="0" showRowStripes="0" showColumnStripes="0"/>
  <extLst>
    <ext xmlns:x14="http://schemas.microsoft.com/office/spreadsheetml/2009/9/main" uri="{504A1905-F514-4f6f-8877-14C23A59335A}">
      <x14:table altTextSummary="Kirjoita tähän taulukkoon majoituskustannusten kuvaukset ja määrät ja anna Kyllä tai Ei sen mukaan, lisätäänkö kustannukset matkan kustannuksiin"/>
    </ext>
  </extLst>
</table>
</file>

<file path=xl/tables/table5.xml><?xml version="1.0" encoding="utf-8"?>
<table xmlns="http://schemas.openxmlformats.org/spreadsheetml/2006/main" id="25" name="Muut" displayName="Muut" ref="B3:E8" totalsRowCount="1">
  <tableColumns count="4">
    <tableColumn id="1" name="Viihde/Muut" totalsRowLabel="Matkan kustannuksiin lisättävät yhteensä" dataDxfId="10" totalsRowDxfId="16" dataCellStyle="Normaali"/>
    <tableColumn id="2" name="Kustannukset yhteensä" totalsRowFunction="custom" dataDxfId="11" totalsRowDxfId="9" dataCellStyle="Normaali">
      <totalsRowFormula>SUBTOTAL(109,Muut[Kustannus])</totalsRowFormula>
    </tableColumn>
    <tableColumn id="4" name="Lisätään kokonaissummaan?" dataDxfId="12" totalsRowDxfId="15" dataCellStyle="Normaali"/>
    <tableColumn id="5" name="Kustannus" dataDxfId="13" totalsRowDxfId="14" dataCellStyle="Normaali">
      <calculatedColumnFormula>IF(Muut[[#This Row],[Lisätään kokonaissummaan?]]="Kyllä",Muut[[#This Row],[Kustannukset yhteensä]],0)</calculatedColumnFormula>
    </tableColumn>
  </tableColumns>
  <tableStyleInfo name="Matkan suunnittelu" showFirstColumn="0" showLastColumn="1" showRowStripes="0" showColumnStripes="0"/>
  <extLst>
    <ext xmlns:x14="http://schemas.microsoft.com/office/spreadsheetml/2009/9/main" uri="{504A1905-F514-4f6f-8877-14C23A59335A}">
      <x14:table altTextSummary="Kirjoita tähän taulukkoon muiden kustannusten kuvaukset ja määrät ja anna Kyllä tai Ei sen mukaan, lisätäänkö kustannukset kokonaissummaan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40" style="4" customWidth="1"/>
    <col min="3" max="3" width="27.375" style="1" customWidth="1"/>
    <col min="4" max="4" width="32.375" customWidth="1"/>
    <col min="5" max="5" width="2.5" customWidth="1"/>
    <col min="6" max="6" width="4.875" style="11" customWidth="1"/>
    <col min="7" max="7" width="47.125" customWidth="1"/>
  </cols>
  <sheetData>
    <row r="1" spans="1:9" ht="45" customHeight="1" x14ac:dyDescent="0.3">
      <c r="B1" s="26"/>
      <c r="C1" s="26"/>
      <c r="D1" s="26"/>
      <c r="E1" s="17"/>
      <c r="F1" s="32" t="s">
        <v>12</v>
      </c>
      <c r="G1" s="32"/>
      <c r="I1" s="1"/>
    </row>
    <row r="2" spans="1:9" ht="80.099999999999994" customHeight="1" x14ac:dyDescent="0.3">
      <c r="A2" s="15"/>
      <c r="B2" s="26"/>
      <c r="C2" s="26"/>
      <c r="D2" s="26"/>
      <c r="E2" s="17"/>
      <c r="F2" s="31" t="s">
        <v>13</v>
      </c>
      <c r="G2" s="31"/>
    </row>
    <row r="3" spans="1:9" s="12" customFormat="1" ht="38.25" customHeight="1" thickBot="1" x14ac:dyDescent="0.5">
      <c r="B3" s="3" t="s">
        <v>0</v>
      </c>
      <c r="C3" s="13"/>
      <c r="D3" s="14" t="s">
        <v>8</v>
      </c>
      <c r="F3" s="30" t="s">
        <v>14</v>
      </c>
      <c r="G3" s="30"/>
    </row>
    <row r="4" spans="1:9" ht="39.950000000000003" customHeight="1" thickBot="1" x14ac:dyDescent="0.35">
      <c r="B4" s="9">
        <v>6</v>
      </c>
      <c r="C4" s="2"/>
      <c r="D4" s="9">
        <v>7</v>
      </c>
      <c r="F4" s="18" t="s">
        <v>15</v>
      </c>
      <c r="G4" s="21" t="s">
        <v>18</v>
      </c>
    </row>
    <row r="5" spans="1:9" ht="45.75" customHeight="1" thickBot="1" x14ac:dyDescent="0.4">
      <c r="B5" s="19" t="s">
        <v>1</v>
      </c>
      <c r="C5" s="20"/>
      <c r="D5" s="14" t="s">
        <v>9</v>
      </c>
      <c r="F5" s="28" t="s">
        <v>16</v>
      </c>
      <c r="G5" s="27" t="s">
        <v>43</v>
      </c>
    </row>
    <row r="6" spans="1:9" ht="35.1" customHeight="1" thickBot="1" x14ac:dyDescent="0.35">
      <c r="B6" s="46">
        <f>IF(Lisää_bensiini="Kyllä",Bensiini_yhteensä,0)+IF(Lisää_lentomatka="Kyllä",Lentomatkat_yhteensä,0)+IF(Lisää_ateriat="Kyllä",Ateriat_yhteensä,0)+IF(Lisää_majoitus="Kyllä",Majoitus_yhteensä,0)+Viihde_yhteensä</f>
        <v>4380.7428571428572</v>
      </c>
      <c r="C6" s="2"/>
      <c r="D6" s="47">
        <f>Matkan_kustannukset_yhteensä/Matkustajia_yhteensä</f>
        <v>730.12380952380954</v>
      </c>
      <c r="F6" s="28"/>
      <c r="G6" s="27"/>
    </row>
    <row r="7" spans="1:9" s="12" customFormat="1" ht="39.950000000000003" customHeight="1" thickBot="1" x14ac:dyDescent="0.35">
      <c r="B7" s="22" t="s">
        <v>2</v>
      </c>
      <c r="C7" s="23" t="s">
        <v>7</v>
      </c>
      <c r="D7" s="24" t="s">
        <v>10</v>
      </c>
      <c r="F7" s="28" t="s">
        <v>17</v>
      </c>
      <c r="G7" s="27" t="s">
        <v>44</v>
      </c>
    </row>
    <row r="8" spans="1:9" ht="30" customHeight="1" x14ac:dyDescent="0.3">
      <c r="B8" s="4" t="s">
        <v>3</v>
      </c>
      <c r="C8" s="2">
        <v>690</v>
      </c>
      <c r="D8" s="33" t="s">
        <v>11</v>
      </c>
      <c r="F8" s="28"/>
      <c r="G8" s="27"/>
    </row>
    <row r="9" spans="1:9" ht="30" customHeight="1" x14ac:dyDescent="0.3">
      <c r="B9" s="4" t="s">
        <v>4</v>
      </c>
      <c r="C9" s="2">
        <v>21</v>
      </c>
      <c r="D9" s="34"/>
      <c r="F9" s="28"/>
      <c r="G9" s="27"/>
    </row>
    <row r="10" spans="1:9" ht="30" customHeight="1" x14ac:dyDescent="0.3">
      <c r="B10" s="4" t="s">
        <v>5</v>
      </c>
      <c r="C10" s="42">
        <v>4.12</v>
      </c>
      <c r="D10" s="34"/>
      <c r="F10" s="28"/>
      <c r="G10" s="27"/>
    </row>
    <row r="11" spans="1:9" ht="30" customHeight="1" thickBot="1" x14ac:dyDescent="0.35">
      <c r="B11" s="4" t="s">
        <v>6</v>
      </c>
      <c r="C11" s="2">
        <v>2</v>
      </c>
      <c r="D11" s="35"/>
      <c r="F11" s="29"/>
      <c r="G11" s="25"/>
    </row>
    <row r="12" spans="1:9" ht="30" customHeight="1" thickBot="1" x14ac:dyDescent="0.35">
      <c r="B12" s="4" t="s">
        <v>41</v>
      </c>
      <c r="C12" s="42">
        <f>((C8/C9)*C10)*C11</f>
        <v>270.74285714285713</v>
      </c>
      <c r="D12" s="10"/>
      <c r="F12" s="29"/>
      <c r="G12" s="25"/>
    </row>
    <row r="13" spans="1:9" ht="30" customHeight="1" x14ac:dyDescent="0.3">
      <c r="C13" s="7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ämän laskentataulukon otsikko on tässä solussa ja alaotsikko solussa alla" sqref="F1"/>
    <dataValidation allowBlank="1" showInputMessage="1" showErrorMessage="1" prompt="Tämän laskentataulukon alaotsikko on tässä solussa ja vihjeet solussa alla" sqref="F2"/>
    <dataValidation allowBlank="1" showInputMessage="1" showErrorMessage="1" prompt="Kirjoita matkustajien kokonaismäärä soluun alla" sqref="B3"/>
    <dataValidation allowBlank="1" showInputMessage="1" showErrorMessage="1" prompt="Kirjoita matkustajien kokonaismäärä tähän soluun" sqref="B4"/>
    <dataValidation allowBlank="1" showInputMessage="1" showErrorMessage="1" prompt="Kirjoita matkan pituus päivinä soluun alla" sqref="D3"/>
    <dataValidation allowBlank="1" showInputMessage="1" showErrorMessage="1" prompt="Kirjoita matkan pituus päivinä tähän soluun" sqref="D4"/>
    <dataValidation allowBlank="1" showInputMessage="1" showErrorMessage="1" prompt="Matkan kokonaiskustannus lasketaan automaattisesti tähän soluun" sqref="B6"/>
    <dataValidation allowBlank="1" showInputMessage="1" showErrorMessage="1" prompt="Kustannus henkilöä kohden lasketaan automaattisesti tähän soluun. Kirjoita tiedot taulukkoon alkaen solusta B7" sqref="D6"/>
    <dataValidation allowBlank="1" showInputMessage="1" showErrorMessage="1" prompt="Kirjoita polttoainekustannusten kuvaukset tähän sarakkeeseen tämän otsikon alle" sqref="B7"/>
    <dataValidation allowBlank="1" showInputMessage="1" showErrorMessage="1" prompt="Kirjoita määrä tähän sarakkeeseen tämän otsikon alle" sqref="C7"/>
    <dataValidation allowBlank="1" showInputMessage="1" showErrorMessage="1" prompt="Anna Kyllä tai Ei tähän sarakkeeseen tämän otsikon alle sen mukaan, sisällytetäänkö polttoainekustannukset matkan kokonaiskustannukseen vai ei." sqref="D7"/>
    <dataValidation allowBlank="1" showInputMessage="1" showErrorMessage="1" prompt="Vihjeet ovat solussa G4–G7 alla" sqref="F3:G3"/>
    <dataValidation allowBlank="1" showInputMessage="1" showErrorMessage="1" prompt="Luo matkasuunnitelma tähän työkirjaan. Kirjoita polttoainekustannukset tähän laskentataulukkoon ja lentomatkakustannukset ja muut matkakustannukset muihin laskentataulukoihin. Vihjeet alkavat solusta G4" sqref="A1"/>
    <dataValidation allowBlank="1" showInputMessage="1" showErrorMessage="1" prompt="Kuva on tässä solussa. Tämän laskentataulukon otsikko on solussa G2. Kirjoita matkustajien kokonaismäärä ja matkan pituus päivinä soluihin B6 ja D6 alla" sqref="E1:E2"/>
    <dataValidation allowBlank="1" showInputMessage="1" showErrorMessage="1" prompt="Matkan kokonaiskustannus hinta lasketaan automaattisesti soluun alla" sqref="B5"/>
    <dataValidation allowBlank="1" showInputMessage="1" showErrorMessage="1" prompt="Kustannus henkilö kohden lasketaan automaattisesti soluun alla" sqref="D5"/>
    <dataValidation allowBlank="1" showInputMessage="1" showErrorMessage="1" prompt="Kuva on tässä solussa. Tämän laskentataulukon otsikko on solussa F1. Kirjoita matkustajien kokonaismäärä ja matkan pituus päivinä soluihin B4 ja D4" sqref="B1:D2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" style="4" customWidth="1"/>
    <col min="3" max="3" width="27.375" style="1" customWidth="1"/>
    <col min="4" max="4" width="32.375" customWidth="1"/>
    <col min="5" max="5" width="2.625" customWidth="1"/>
  </cols>
  <sheetData>
    <row r="1" spans="1:5" ht="45" customHeight="1" x14ac:dyDescent="0.3">
      <c r="B1" s="26"/>
      <c r="C1" s="26"/>
      <c r="D1" s="26"/>
      <c r="E1" s="15"/>
    </row>
    <row r="2" spans="1:5" ht="80.099999999999994" customHeight="1" x14ac:dyDescent="0.3">
      <c r="A2" s="15"/>
      <c r="B2" s="26"/>
      <c r="C2" s="26"/>
      <c r="D2" s="26"/>
      <c r="E2" s="15"/>
    </row>
    <row r="3" spans="1:5" ht="39.950000000000003" customHeight="1" thickBot="1" x14ac:dyDescent="0.35">
      <c r="B3" s="5" t="s">
        <v>19</v>
      </c>
      <c r="C3" s="45" t="s">
        <v>7</v>
      </c>
      <c r="D3" s="16" t="s">
        <v>10</v>
      </c>
    </row>
    <row r="4" spans="1:5" ht="30" customHeight="1" x14ac:dyDescent="0.3">
      <c r="B4" s="4" t="s">
        <v>20</v>
      </c>
      <c r="C4" s="43">
        <v>220</v>
      </c>
      <c r="D4" s="36" t="s">
        <v>22</v>
      </c>
    </row>
    <row r="5" spans="1:5" ht="30" customHeight="1" thickBot="1" x14ac:dyDescent="0.35">
      <c r="B5" s="4" t="s">
        <v>21</v>
      </c>
      <c r="C5" s="43">
        <v>480</v>
      </c>
      <c r="D5" s="37"/>
    </row>
    <row r="6" spans="1:5" ht="30" customHeight="1" thickBot="1" x14ac:dyDescent="0.35">
      <c r="B6" s="4" t="s">
        <v>41</v>
      </c>
      <c r="C6" s="42">
        <f>(C4*[0]!Matkustajia_yhteensä)+C5</f>
        <v>1800</v>
      </c>
      <c r="D6" s="10"/>
    </row>
    <row r="7" spans="1:5" ht="30" customHeight="1" x14ac:dyDescent="0.3">
      <c r="C7" s="7"/>
    </row>
  </sheetData>
  <mergeCells count="2">
    <mergeCell ref="D4:D5"/>
    <mergeCell ref="B1:D2"/>
  </mergeCells>
  <dataValidations xWindow="42" yWindow="318" count="5">
    <dataValidation allowBlank="1" showInputMessage="1" showErrorMessage="1" prompt="Kirjoita lentomatkan kustannus tähän sarakkeeseen tämän otsikon alle" sqref="B3"/>
    <dataValidation allowBlank="1" showInputMessage="1" showErrorMessage="1" prompt="Kirjoita määrä tähän sarakkeeseen tämän otsikon alle" sqref="C3"/>
    <dataValidation allowBlank="1" showInputMessage="1" showErrorMessage="1" prompt="Anna Kyllä tai Ei tähän sarakkeeseen tämän otsikon alle sen mukaan, sisällytetäänkö kustannukset matkan kokonaiskustannukseen vai ei." sqref="D3"/>
    <dataValidation allowBlank="1" showInputMessage="1" showErrorMessage="1" prompt="Luo lentomatkakustannusten kustannussuunnitelma tähän laskentataulukkoon. Kirjoita tiedot Lentomatka-taulukkoon alkaen solusta B3" sqref="A1"/>
    <dataValidation allowBlank="1" showInputMessage="1" showErrorMessage="1" prompt="Kuva on tässä solussa. Kirjoita tiedot taulukkoon alla" sqref="B1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" style="4" customWidth="1"/>
    <col min="3" max="3" width="27.375" style="1" customWidth="1"/>
    <col min="4" max="4" width="32.375" customWidth="1"/>
    <col min="5" max="5" width="2.625" customWidth="1"/>
  </cols>
  <sheetData>
    <row r="1" spans="1:6" ht="45" customHeight="1" x14ac:dyDescent="0.3">
      <c r="B1" s="26"/>
      <c r="C1" s="26"/>
      <c r="D1" s="26"/>
      <c r="F1" s="1"/>
    </row>
    <row r="2" spans="1:6" ht="80.099999999999994" customHeight="1" x14ac:dyDescent="0.3">
      <c r="A2" s="15"/>
      <c r="B2" s="26"/>
      <c r="C2" s="26"/>
      <c r="D2" s="26"/>
    </row>
    <row r="3" spans="1:6" ht="39.950000000000003" customHeight="1" thickBot="1" x14ac:dyDescent="0.35">
      <c r="B3" s="5" t="s">
        <v>23</v>
      </c>
      <c r="C3" s="45" t="s">
        <v>7</v>
      </c>
      <c r="D3" s="16" t="s">
        <v>10</v>
      </c>
    </row>
    <row r="4" spans="1:6" ht="30" customHeight="1" x14ac:dyDescent="0.3">
      <c r="B4" s="4" t="s">
        <v>24</v>
      </c>
      <c r="C4" s="42">
        <v>10</v>
      </c>
      <c r="D4" s="38" t="s">
        <v>11</v>
      </c>
    </row>
    <row r="5" spans="1:6" ht="30" customHeight="1" thickBot="1" x14ac:dyDescent="0.35">
      <c r="B5" s="4" t="s">
        <v>25</v>
      </c>
      <c r="C5" s="2">
        <v>3</v>
      </c>
      <c r="D5" s="39"/>
    </row>
    <row r="6" spans="1:6" ht="30" customHeight="1" thickBot="1" x14ac:dyDescent="0.35">
      <c r="B6" s="4" t="s">
        <v>41</v>
      </c>
      <c r="C6" s="42">
        <f>((C4*Matkustajia_yhteensä)*C5)*pituus</f>
        <v>1260</v>
      </c>
      <c r="D6" s="10"/>
    </row>
  </sheetData>
  <mergeCells count="2">
    <mergeCell ref="D4:D5"/>
    <mergeCell ref="B1:D2"/>
  </mergeCells>
  <dataValidations count="5">
    <dataValidation allowBlank="1" showInputMessage="1" showErrorMessage="1" prompt="Luo ateriakulujen kustannussuunnitelma tähän laskentataulukkoon. Kirjoita tiedot Ateriat-taulukkoon alkaen solusta B3" sqref="A1"/>
    <dataValidation allowBlank="1" showInputMessage="1" showErrorMessage="1" prompt="Kirjoita ateriakustannusten kuvaus tähän sarakkeeseen tämän otsikon alle" sqref="B3"/>
    <dataValidation allowBlank="1" showInputMessage="1" showErrorMessage="1" prompt="Kirjoita määrä tähän sarakkeeseen tämän otsikon alle" sqref="C3"/>
    <dataValidation allowBlank="1" showInputMessage="1" showErrorMessage="1" prompt="Anna Kyllä tai Ei tähän sarakkeeseen tämän otsikon alle sen mukaan, sisällytetäänkö kustannukset matkan kokonaiskustannukseen vai ei." sqref="D3"/>
    <dataValidation allowBlank="1" showInputMessage="1" showErrorMessage="1" prompt="Kuva on tässä solussa. Kirjoita tiedot taulukkoon alla" sqref="B1:D2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" style="4" customWidth="1"/>
    <col min="3" max="3" width="27.375" style="1" customWidth="1"/>
    <col min="4" max="4" width="32.375" customWidth="1"/>
    <col min="5" max="5" width="2.625" customWidth="1"/>
  </cols>
  <sheetData>
    <row r="1" spans="1:5" ht="45" customHeight="1" x14ac:dyDescent="0.3">
      <c r="B1" s="26" t="s">
        <v>42</v>
      </c>
      <c r="C1" s="26"/>
      <c r="D1" s="26"/>
      <c r="E1" s="1"/>
    </row>
    <row r="2" spans="1:5" ht="80.099999999999994" customHeight="1" x14ac:dyDescent="0.3">
      <c r="A2" s="15"/>
      <c r="B2" s="26"/>
      <c r="C2" s="26"/>
      <c r="D2" s="26"/>
    </row>
    <row r="3" spans="1:5" ht="39.950000000000003" customHeight="1" thickBot="1" x14ac:dyDescent="0.35">
      <c r="B3" s="5" t="s">
        <v>26</v>
      </c>
      <c r="C3" s="45" t="s">
        <v>7</v>
      </c>
      <c r="D3" s="16" t="s">
        <v>10</v>
      </c>
    </row>
    <row r="4" spans="1:5" ht="30" customHeight="1" x14ac:dyDescent="0.3">
      <c r="B4" s="4" t="s">
        <v>27</v>
      </c>
      <c r="C4" s="42">
        <v>110</v>
      </c>
      <c r="D4" s="36" t="s">
        <v>11</v>
      </c>
    </row>
    <row r="5" spans="1:5" ht="30" customHeight="1" x14ac:dyDescent="0.3">
      <c r="B5" s="4" t="s">
        <v>28</v>
      </c>
      <c r="C5" s="2">
        <v>6</v>
      </c>
      <c r="D5" s="37"/>
    </row>
    <row r="6" spans="1:5" ht="30" customHeight="1" x14ac:dyDescent="0.3">
      <c r="B6" s="4" t="s">
        <v>29</v>
      </c>
      <c r="C6" s="2">
        <v>3</v>
      </c>
      <c r="D6" s="37"/>
    </row>
    <row r="7" spans="1:5" ht="30" customHeight="1" x14ac:dyDescent="0.3">
      <c r="B7" s="4" t="s">
        <v>30</v>
      </c>
      <c r="C7" s="42">
        <v>20</v>
      </c>
      <c r="D7" s="37"/>
    </row>
    <row r="8" spans="1:5" ht="30" customHeight="1" thickBot="1" x14ac:dyDescent="0.35">
      <c r="B8" s="4" t="s">
        <v>31</v>
      </c>
      <c r="C8" s="42">
        <v>10</v>
      </c>
      <c r="D8" s="37"/>
    </row>
    <row r="9" spans="1:5" ht="30" customHeight="1" thickBot="1" x14ac:dyDescent="0.35">
      <c r="B9" s="4" t="s">
        <v>41</v>
      </c>
      <c r="C9" s="42">
        <f>((C4+C7+C8)*C5)*C6</f>
        <v>2520</v>
      </c>
      <c r="D9" s="10"/>
    </row>
  </sheetData>
  <mergeCells count="2">
    <mergeCell ref="D4:D8"/>
    <mergeCell ref="B1:D2"/>
  </mergeCells>
  <dataValidations count="5">
    <dataValidation allowBlank="1" showInputMessage="1" showErrorMessage="1" prompt="Luo majoituskulujen kustannussuunnitelma tähän laskentataulukkoon. Kirjoita tiedot Majoitus-taulukkoon alkaen solusta B3" sqref="A1"/>
    <dataValidation allowBlank="1" showInputMessage="1" showErrorMessage="1" prompt="Kirjoita majoituskustannusten kuvaukset tähän sarakkeeseen tämän otsikon alle" sqref="B3"/>
    <dataValidation allowBlank="1" showInputMessage="1" showErrorMessage="1" prompt="Kirjoita määrä tähän sarakkeeseen tämän otsikon alle" sqref="C3"/>
    <dataValidation allowBlank="1" showInputMessage="1" showErrorMessage="1" prompt="Anna Kyllä tai Ei tähän sarakkeeseen tämän otsikon alle sen mukaan, sisällytetäänkö kustannukset matkan kokonaiskustannukseen vai ei." sqref="D3"/>
    <dataValidation allowBlank="1" showInputMessage="1" showErrorMessage="1" prompt="Kuva on tässä solussa. Kirjoita tiedot taulukkoon alla" sqref="B1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0" style="4" customWidth="1"/>
    <col min="3" max="3" width="27.375" style="1" customWidth="1"/>
    <col min="4" max="4" width="32.375" customWidth="1"/>
    <col min="5" max="5" width="12.375" hidden="1" customWidth="1"/>
    <col min="6" max="6" width="2.625" customWidth="1"/>
  </cols>
  <sheetData>
    <row r="1" spans="1:6" ht="45" customHeight="1" x14ac:dyDescent="0.3">
      <c r="B1" s="26"/>
      <c r="C1" s="26"/>
      <c r="D1" s="26"/>
      <c r="F1" s="1"/>
    </row>
    <row r="2" spans="1:6" ht="80.099999999999994" customHeight="1" x14ac:dyDescent="0.3">
      <c r="A2" s="15"/>
      <c r="B2" s="26"/>
      <c r="C2" s="26"/>
      <c r="D2" s="26"/>
    </row>
    <row r="3" spans="1:6" ht="39.950000000000003" customHeight="1" x14ac:dyDescent="0.3">
      <c r="B3" s="5" t="s">
        <v>32</v>
      </c>
      <c r="C3" s="45" t="s">
        <v>38</v>
      </c>
      <c r="D3" s="6" t="s">
        <v>39</v>
      </c>
      <c r="E3" s="6" t="s">
        <v>40</v>
      </c>
    </row>
    <row r="4" spans="1:6" ht="30" customHeight="1" x14ac:dyDescent="0.3">
      <c r="B4" s="4" t="s">
        <v>33</v>
      </c>
      <c r="C4" s="43">
        <f>50*[0]!Matkustajia_yhteensä</f>
        <v>300</v>
      </c>
      <c r="D4" s="41" t="s">
        <v>22</v>
      </c>
      <c r="E4" s="41">
        <f>IF(Muut[[#This Row],[Lisätään kokonaissummaan?]]="Kyllä",Muut[[#This Row],[Kustannukset yhteensä]],0)</f>
        <v>0</v>
      </c>
    </row>
    <row r="5" spans="1:6" ht="30" customHeight="1" x14ac:dyDescent="0.3">
      <c r="B5" s="4" t="s">
        <v>34</v>
      </c>
      <c r="C5" s="43">
        <v>100</v>
      </c>
      <c r="D5" s="41" t="s">
        <v>11</v>
      </c>
      <c r="E5" s="41">
        <f>IF(Muut[[#This Row],[Lisätään kokonaissummaan?]]="Kyllä",Muut[[#This Row],[Kustannukset yhteensä]],0)</f>
        <v>100</v>
      </c>
    </row>
    <row r="6" spans="1:6" ht="30" customHeight="1" x14ac:dyDescent="0.3">
      <c r="B6" s="4" t="s">
        <v>35</v>
      </c>
      <c r="C6" s="43">
        <v>80</v>
      </c>
      <c r="D6" s="41" t="s">
        <v>11</v>
      </c>
      <c r="E6" s="41">
        <f>IF(Muut[[#This Row],[Lisätään kokonaissummaan?]]="Kyllä",Muut[[#This Row],[Kustannukset yhteensä]],0)</f>
        <v>80</v>
      </c>
    </row>
    <row r="7" spans="1:6" ht="30" customHeight="1" x14ac:dyDescent="0.3">
      <c r="B7" s="4" t="s">
        <v>36</v>
      </c>
      <c r="C7" s="43">
        <f>25*[0]!Matkustajia_yhteensä</f>
        <v>150</v>
      </c>
      <c r="D7" s="41" t="s">
        <v>11</v>
      </c>
      <c r="E7" s="41">
        <f>IF(Muut[[#This Row],[Lisätään kokonaissummaan?]]="Kyllä",Muut[[#This Row],[Kustannukset yhteensä]],0)</f>
        <v>150</v>
      </c>
    </row>
    <row r="8" spans="1:6" ht="30" customHeight="1" x14ac:dyDescent="0.3">
      <c r="B8" s="8" t="s">
        <v>37</v>
      </c>
      <c r="C8" s="44">
        <f>SUBTOTAL(109,Muut[Kustannus])</f>
        <v>330</v>
      </c>
      <c r="D8" s="40"/>
      <c r="E8" s="40"/>
    </row>
  </sheetData>
  <mergeCells count="1">
    <mergeCell ref="B1:D2"/>
  </mergeCells>
  <dataValidations count="5">
    <dataValidation allowBlank="1" showInputMessage="1" showErrorMessage="1" prompt="Luo muiden kustannusten kustannussuunnitelma tähän laskentataulukkoon. Kirjoita tiedot taulukkoon alkaen solusta B3" sqref="A1"/>
    <dataValidation allowBlank="1" showInputMessage="1" showErrorMessage="1" prompt="Kirjoita viihdekustannusten tai muiden kustannusten kuvaukset tähän sarakkeeseen tämän otsikon alle" sqref="B3"/>
    <dataValidation allowBlank="1" showInputMessage="1" showErrorMessage="1" prompt="Kirjoita määrä tähän sarakkeeseen tämän otsikon alle" sqref="C3"/>
    <dataValidation allowBlank="1" showInputMessage="1" showErrorMessage="1" prompt="Anna Kyllä tai Ei tähän sarakkeeseen tämän otsikon alle sen mukaan, sisällytetäänkö kustannukset matkan kokonaiskustannukseen vai ei." sqref="D3"/>
    <dataValidation allowBlank="1" showInputMessage="1" showErrorMessage="1" prompt="Kuva on tässä solussa. Kirjoita tiedot taulukkoon alla" sqref="B1:D2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16</vt:i4>
      </vt:variant>
    </vt:vector>
  </HeadingPairs>
  <TitlesOfParts>
    <vt:vector size="21" baseType="lpstr">
      <vt:lpstr>Yhteenveto</vt:lpstr>
      <vt:lpstr>Lentomatka</vt:lpstr>
      <vt:lpstr>Ateriat</vt:lpstr>
      <vt:lpstr>Majoitus</vt:lpstr>
      <vt:lpstr>Muut</vt:lpstr>
      <vt:lpstr>Ateriat_yhteensä</vt:lpstr>
      <vt:lpstr>Bensiini_yhteensä</vt:lpstr>
      <vt:lpstr>Lentomatkat_yhteensä</vt:lpstr>
      <vt:lpstr>Lisää_ateriat</vt:lpstr>
      <vt:lpstr>Lisää_bensiini</vt:lpstr>
      <vt:lpstr>Lisää_lentomatka</vt:lpstr>
      <vt:lpstr>Lisää_majoitus</vt:lpstr>
      <vt:lpstr>Majoitus_yhteensä</vt:lpstr>
      <vt:lpstr>Matkan_kustannukset_yhteensä</vt:lpstr>
      <vt:lpstr>Matkustajia_yhteensä</vt:lpstr>
      <vt:lpstr>pituus</vt:lpstr>
      <vt:lpstr>Ateriat!Tulostusotsikot</vt:lpstr>
      <vt:lpstr>Lentomatka!Tulostusotsikot</vt:lpstr>
      <vt:lpstr>Majoitus!Tulostusotsikot</vt:lpstr>
      <vt:lpstr>Muut!Tulostusotsikot</vt:lpstr>
      <vt:lpstr>Viihde_yhteensä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tester</cp:lastModifiedBy>
  <dcterms:created xsi:type="dcterms:W3CDTF">2018-03-06T09:12:53Z</dcterms:created>
  <dcterms:modified xsi:type="dcterms:W3CDTF">2018-04-25T05:16:26Z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