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1600" windowHeight="10185"/>
  </bookViews>
  <sheets>
    <sheet name="Väljamaksete kokkuvõte" sheetId="2" r:id="rId1"/>
    <sheet name="Väljamaksete päevik" sheetId="1" r:id="rId2"/>
  </sheets>
  <definedNames>
    <definedName name="Kategooria_nimi" localSheetId="0">'Väljamaksete kokkuvõte'!A$2</definedName>
    <definedName name="Kategooriad">INDEX(VäljamakseteKokkuvõte[#Headers],1):INDEX(VäljamakseteKokkuvõte[#Headers],COUNTA(VäljamakseteKokkuvõte[#Headers]))</definedName>
    <definedName name="Pealkiri1">VäljamakseteKokkuvõte[[#Headers],[Kuupäev]]</definedName>
    <definedName name="Pealkiri2">Register[[#Headers],[Kuupäev]]</definedName>
    <definedName name="_xlnm.Print_Titles" localSheetId="0">'Väljamaksete kokkuvõte'!$2:$2</definedName>
    <definedName name="_xlnm.Print_Titles" localSheetId="1">'Väljamaksete päevik'!$2:$2</definedName>
  </definedNames>
  <calcPr calcId="171027"/>
  <fileRecoveryPr autoRecover="0"/>
</workbook>
</file>

<file path=xl/calcChain.xml><?xml version="1.0" encoding="utf-8"?>
<calcChain xmlns="http://schemas.openxmlformats.org/spreadsheetml/2006/main">
  <c r="B3" i="1" l="1"/>
  <c r="B3" i="2" s="1"/>
  <c r="B4" i="1"/>
  <c r="B4" i="2" s="1"/>
  <c r="B5" i="1"/>
  <c r="B5" i="2" s="1"/>
  <c r="B6" i="1"/>
  <c r="B6" i="2" s="1"/>
  <c r="B7" i="1"/>
  <c r="B7" i="2" s="1"/>
  <c r="B8" i="1"/>
  <c r="B8" i="2" s="1"/>
  <c r="B9" i="1"/>
  <c r="B9" i="2" s="1"/>
  <c r="B10" i="1"/>
  <c r="B11" i="1"/>
  <c r="B11" i="2" s="1"/>
  <c r="B12" i="1"/>
  <c r="B12" i="2" s="1"/>
  <c r="B13" i="1"/>
  <c r="B14" i="1"/>
  <c r="B14" i="2" s="1"/>
  <c r="B15" i="1"/>
  <c r="B16" i="1"/>
  <c r="B16" i="2" s="1"/>
  <c r="B17" i="1"/>
  <c r="B17" i="2" s="1"/>
  <c r="B10" i="2" l="1"/>
  <c r="B15" i="2"/>
  <c r="B13" i="2"/>
  <c r="F18" i="1"/>
  <c r="G3" i="2"/>
  <c r="F10" i="2"/>
  <c r="E12" i="2"/>
  <c r="K6" i="2"/>
  <c r="C7" i="2"/>
  <c r="F12" i="2"/>
  <c r="D9" i="2"/>
  <c r="C14" i="2"/>
  <c r="C17" i="2"/>
  <c r="J6" i="2"/>
  <c r="F8" i="2"/>
  <c r="H12" i="2"/>
  <c r="I13" i="2"/>
  <c r="G12" i="2"/>
  <c r="F15" i="2"/>
  <c r="D3" i="2"/>
  <c r="F13" i="2"/>
  <c r="K15" i="2"/>
  <c r="C9" i="2"/>
  <c r="J3" i="2"/>
  <c r="K12" i="2"/>
  <c r="D10" i="2"/>
  <c r="I5" i="2"/>
  <c r="I8" i="2"/>
  <c r="G5" i="2"/>
  <c r="F14" i="2"/>
  <c r="I4" i="2"/>
  <c r="G16" i="2"/>
  <c r="G7" i="2"/>
  <c r="I6" i="2"/>
  <c r="K4" i="2"/>
  <c r="I3" i="2"/>
  <c r="E3" i="2"/>
  <c r="J5" i="2"/>
  <c r="I17" i="2"/>
  <c r="D12" i="2"/>
  <c r="F7" i="2"/>
  <c r="C12" i="2"/>
  <c r="G10" i="2"/>
  <c r="J17" i="2"/>
  <c r="H17" i="2"/>
  <c r="G6" i="2"/>
  <c r="H3" i="2"/>
  <c r="J11" i="2"/>
  <c r="J4" i="2"/>
  <c r="G11" i="2"/>
  <c r="J12" i="2"/>
  <c r="D7" i="2"/>
  <c r="E15" i="2"/>
  <c r="H10" i="2"/>
  <c r="F9" i="2"/>
  <c r="I10" i="2"/>
  <c r="J8" i="2"/>
  <c r="G17" i="2"/>
  <c r="E7" i="2"/>
  <c r="K14" i="2"/>
  <c r="C4" i="2"/>
  <c r="H15" i="2"/>
  <c r="D5" i="2"/>
  <c r="E4" i="2"/>
  <c r="J15" i="2"/>
  <c r="D6" i="2"/>
  <c r="F17" i="2"/>
  <c r="G15" i="2"/>
  <c r="D8" i="2"/>
  <c r="H9" i="2"/>
  <c r="E17" i="2"/>
  <c r="D17" i="2"/>
  <c r="J16" i="2"/>
  <c r="K3" i="2"/>
  <c r="K16" i="2"/>
  <c r="E8" i="2"/>
  <c r="C11" i="2"/>
  <c r="K10" i="2"/>
  <c r="I9" i="2"/>
  <c r="E9" i="2"/>
  <c r="E13" i="2"/>
  <c r="E16" i="2"/>
  <c r="H13" i="2"/>
  <c r="G8" i="2"/>
  <c r="F4" i="2"/>
  <c r="K17" i="2"/>
  <c r="K8" i="2"/>
  <c r="C10" i="2"/>
  <c r="G13" i="2"/>
  <c r="H4" i="2"/>
  <c r="H14" i="2"/>
  <c r="E10" i="2"/>
  <c r="H6" i="2"/>
  <c r="E6" i="2"/>
  <c r="C16" i="2"/>
  <c r="I14" i="2"/>
  <c r="G9" i="2"/>
  <c r="I16" i="2"/>
  <c r="J14" i="2"/>
  <c r="F6" i="2"/>
  <c r="F3" i="2"/>
  <c r="D11" i="2"/>
  <c r="D4" i="2"/>
  <c r="H5" i="2"/>
  <c r="I12" i="2"/>
  <c r="E14" i="2"/>
  <c r="D16" i="2"/>
  <c r="E5" i="2"/>
  <c r="C15" i="2"/>
  <c r="F11" i="2"/>
  <c r="J13" i="2"/>
  <c r="I11" i="2"/>
  <c r="K13" i="2"/>
  <c r="F16" i="2"/>
  <c r="J10" i="2"/>
  <c r="D15" i="2"/>
  <c r="J7" i="2"/>
  <c r="C5" i="2"/>
  <c r="E11" i="2"/>
  <c r="H16" i="2"/>
  <c r="K5" i="2"/>
  <c r="I7" i="2"/>
  <c r="D13" i="2"/>
  <c r="I15" i="2"/>
  <c r="C13" i="2"/>
  <c r="K9" i="2"/>
  <c r="C3" i="2"/>
  <c r="K7" i="2"/>
  <c r="C6" i="2"/>
  <c r="D14" i="2"/>
  <c r="H11" i="2"/>
  <c r="F5" i="2"/>
  <c r="J9" i="2"/>
  <c r="G4" i="2"/>
  <c r="G14" i="2"/>
  <c r="H7" i="2"/>
  <c r="C8" i="2"/>
  <c r="H8" i="2"/>
  <c r="K11" i="2"/>
  <c r="E18" i="2" l="1"/>
  <c r="I18" i="2"/>
  <c r="J18" i="2"/>
  <c r="K18" i="2"/>
  <c r="H18" i="2"/>
  <c r="D18" i="2"/>
  <c r="F18" i="2"/>
  <c r="C18" i="2"/>
  <c r="G18" i="2"/>
</calcChain>
</file>

<file path=xl/sharedStrings.xml><?xml version="1.0" encoding="utf-8"?>
<sst xmlns="http://schemas.openxmlformats.org/spreadsheetml/2006/main" count="50" uniqueCount="24">
  <si>
    <t>Väljamaksete kokkuvõte</t>
  </si>
  <si>
    <t>Kuupäev</t>
  </si>
  <si>
    <t>Autokindlustus</t>
  </si>
  <si>
    <t>Kontoritarbed</t>
  </si>
  <si>
    <t>Malli kohandamiseks vastavalt teie vajadustele saate alloleva tabeli pealkirja „Väljamaksete kokkuvõte“ all muuta kategooriate nimesid. Kui soovite kasutada täiendavaid kategooriaid, kopeeriga tabeli viimane veerg ja kleepige see kopeeritud veerust paremale. Kui muudate kategooria nime, värskendatakse valemid automaatselt. Veenduge, et tabeli ridade arv ühtiks töölehe „Väljamaksete päevik“ ridade arvuga.</t>
  </si>
  <si>
    <t>Elekter</t>
  </si>
  <si>
    <t>Eluasemelaen</t>
  </si>
  <si>
    <t>Telefon</t>
  </si>
  <si>
    <t>Tühi 1</t>
  </si>
  <si>
    <t>Tühi 2</t>
  </si>
  <si>
    <t>Tühi 3</t>
  </si>
  <si>
    <t>Tühi 4</t>
  </si>
  <si>
    <t>Väljamaksete päevik</t>
  </si>
  <si>
    <t>Kogusummad</t>
  </si>
  <si>
    <t>Number</t>
  </si>
  <si>
    <t>100</t>
  </si>
  <si>
    <t>Kirjeldus</t>
  </si>
  <si>
    <t>Metsasalu pank</t>
  </si>
  <si>
    <t>Elektriarve</t>
  </si>
  <si>
    <t>Kindlustusselts</t>
  </si>
  <si>
    <t>Telefoniettevõte</t>
  </si>
  <si>
    <t>Litware, Inc.</t>
  </si>
  <si>
    <t>Kategooria</t>
  </si>
  <si>
    <t>Summa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</si>
</sst>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164" formatCode="&quot;$&quot;#,##0.00"/>
    <numFmt numFmtId="165" formatCode="#,##0.00\ &quot;€&quot;;;"/>
    <numFmt numFmtId="166" formatCode="#,##0.00\ &quot;€&quot;"/>
  </numFmts>
  <fonts count="22" x14ac:knownFonts="1">
    <font>
      <sz val="11"/>
      <color theme="3"/>
      <name val="Corbel"/>
      <family val="2"/>
      <scheme val="minor"/>
    </font>
    <font>
      <sz val="11"/>
      <color theme="1"/>
      <name val="Corbel"/>
      <family val="2"/>
      <scheme val="minor"/>
    </font>
    <font>
      <sz val="11"/>
      <color theme="3"/>
      <name val="Corbel"/>
      <family val="2"/>
      <scheme val="minor"/>
    </font>
    <font>
      <sz val="11"/>
      <color theme="4" tint="-0.499984740745262"/>
      <name val="Corbel"/>
      <family val="2"/>
      <scheme val="minor"/>
    </font>
    <font>
      <i/>
      <sz val="24"/>
      <color theme="4" tint="-0.24994659260841701"/>
      <name val="Corbel"/>
      <family val="2"/>
      <scheme val="major"/>
    </font>
    <font>
      <b/>
      <i/>
      <sz val="24"/>
      <color theme="4" tint="-0.24994659260841701"/>
      <name val="Corbel"/>
      <family val="2"/>
      <scheme val="minor"/>
    </font>
    <font>
      <sz val="13"/>
      <color theme="4" tint="-0.499984740745262"/>
      <name val="Corbel"/>
      <family val="2"/>
      <scheme val="minor"/>
    </font>
    <font>
      <sz val="13"/>
      <color theme="3"/>
      <name val="Corbel"/>
      <scheme val="minor"/>
    </font>
    <font>
      <sz val="13"/>
      <color theme="4" tint="-0.499984740745262"/>
      <name val="Corbel"/>
      <scheme val="minor"/>
    </font>
    <font>
      <sz val="11"/>
      <color theme="3"/>
      <name val="Corbel"/>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sz val="11"/>
      <color theme="0"/>
      <name val="Corbel"/>
      <family val="2"/>
      <scheme val="minor"/>
    </font>
  </fonts>
  <fills count="33">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3"/>
      </left>
      <right style="thin">
        <color theme="3"/>
      </right>
      <top style="thin">
        <color theme="3"/>
      </top>
      <bottom style="thin">
        <color theme="3"/>
      </bottom>
      <diagonal/>
    </border>
    <border>
      <left/>
      <right style="thin">
        <color theme="3"/>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8">
    <xf numFmtId="0" fontId="0" fillId="0" borderId="0">
      <alignment horizontal="left" vertical="center" wrapText="1" indent="1"/>
    </xf>
    <xf numFmtId="0" fontId="4" fillId="0" borderId="0">
      <alignment horizontal="left" vertical="top"/>
    </xf>
    <xf numFmtId="1" fontId="2" fillId="0" borderId="0" applyFont="0" applyFill="0" applyBorder="0" applyAlignment="0" applyProtection="0"/>
    <xf numFmtId="41" fontId="2" fillId="0" borderId="0" applyFill="0" applyBorder="0" applyAlignment="0" applyProtection="0"/>
    <xf numFmtId="165" fontId="2" fillId="0" borderId="0" applyFont="0" applyFill="0" applyBorder="0" applyProtection="0">
      <alignment horizontal="right" vertical="center" indent="1"/>
    </xf>
    <xf numFmtId="164" fontId="6" fillId="0" borderId="0" applyFill="0" applyBorder="0" applyProtection="0">
      <alignment horizontal="right" vertical="center" indent="1"/>
    </xf>
    <xf numFmtId="9" fontId="2" fillId="0" borderId="0" applyFill="0" applyBorder="0" applyAlignment="0" applyProtection="0"/>
    <xf numFmtId="0" fontId="5" fillId="0" borderId="0">
      <alignment horizontal="left" vertical="top"/>
    </xf>
    <xf numFmtId="0" fontId="3" fillId="0" borderId="0" applyNumberFormat="0" applyFill="0" applyBorder="0" applyProtection="0">
      <alignment horizontal="left" vertical="center" indent="1"/>
    </xf>
    <xf numFmtId="0" fontId="6" fillId="0" borderId="0" applyNumberFormat="0" applyFill="0" applyBorder="0" applyAlignment="0" applyProtection="0"/>
    <xf numFmtId="14" fontId="2" fillId="0" borderId="0" applyFont="0" applyFill="0" applyBorder="0" applyProtection="0">
      <alignment horizontal="center" vertical="center"/>
    </xf>
    <xf numFmtId="0" fontId="2" fillId="2" borderId="1">
      <alignment vertical="center" wrapText="1"/>
    </xf>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alignment horizontal="left" vertical="center" wrapText="1" indent="1"/>
    </xf>
    <xf numFmtId="0" fontId="0" fillId="0" borderId="0" xfId="0" applyAlignment="1">
      <alignment vertical="center"/>
    </xf>
    <xf numFmtId="0" fontId="0" fillId="0" borderId="0" xfId="0" applyAlignment="1">
      <alignment horizontal="left" vertical="center" indent="1"/>
    </xf>
    <xf numFmtId="14" fontId="0" fillId="0" borderId="0" xfId="10" applyFont="1">
      <alignment horizontal="center" vertical="center"/>
    </xf>
    <xf numFmtId="0" fontId="3" fillId="0" borderId="0" xfId="8">
      <alignment horizontal="left" vertical="center" indent="1"/>
    </xf>
    <xf numFmtId="0" fontId="3" fillId="0" borderId="0" xfId="8" applyBorder="1">
      <alignment horizontal="left" vertical="center" indent="1"/>
    </xf>
    <xf numFmtId="14" fontId="0" fillId="0" borderId="0" xfId="10" applyFont="1" applyBorder="1">
      <alignment horizontal="center" vertical="center"/>
    </xf>
    <xf numFmtId="1" fontId="0" fillId="0" borderId="0" xfId="2" applyFont="1" applyAlignment="1">
      <alignment horizontal="left" vertical="center" indent="1"/>
    </xf>
    <xf numFmtId="1" fontId="0" fillId="0" borderId="0" xfId="2" applyFont="1" applyBorder="1" applyAlignment="1">
      <alignment horizontal="left" vertical="center" indent="1"/>
    </xf>
    <xf numFmtId="165" fontId="0" fillId="0" borderId="0" xfId="4" applyFont="1">
      <alignment horizontal="right" vertical="center" indent="1"/>
    </xf>
    <xf numFmtId="0" fontId="7" fillId="0" borderId="0" xfId="0" applyFont="1" applyAlignment="1">
      <alignment horizontal="left" vertical="center"/>
    </xf>
    <xf numFmtId="0" fontId="8" fillId="0" borderId="0" xfId="0" applyFont="1" applyAlignment="1">
      <alignment horizontal="left" vertical="center" indent="1"/>
    </xf>
    <xf numFmtId="0" fontId="0" fillId="0" borderId="0" xfId="0" applyFill="1">
      <alignment horizontal="left" vertical="center" wrapText="1" indent="1"/>
    </xf>
    <xf numFmtId="165" fontId="9" fillId="0" borderId="0" xfId="0" applyNumberFormat="1" applyFont="1" applyAlignment="1">
      <alignment horizontal="right" vertical="center" indent="1"/>
    </xf>
    <xf numFmtId="166" fontId="8" fillId="0" borderId="0" xfId="0" applyNumberFormat="1" applyFont="1" applyBorder="1" applyAlignment="1">
      <alignment horizontal="right" vertical="center" indent="1"/>
    </xf>
    <xf numFmtId="0" fontId="0" fillId="2" borderId="1" xfId="11" applyFont="1">
      <alignment vertical="center" wrapText="1"/>
    </xf>
    <xf numFmtId="0" fontId="2" fillId="2" borderId="1" xfId="11">
      <alignment vertical="center" wrapText="1"/>
    </xf>
    <xf numFmtId="0" fontId="4" fillId="0" borderId="0" xfId="1">
      <alignment horizontal="left" vertical="top"/>
    </xf>
    <xf numFmtId="0" fontId="4" fillId="0" borderId="2" xfId="1" applyBorder="1">
      <alignment horizontal="left" vertical="top"/>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5" builtinId="27" customBuiltin="1"/>
    <cellStyle name="Calculation" xfId="19" builtinId="22" customBuiltin="1"/>
    <cellStyle name="Check Cell" xfId="21"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3" builtinId="53" customBuiltin="1"/>
    <cellStyle name="Good" xfId="14" builtinId="26" customBuiltin="1"/>
    <cellStyle name="Heading 1" xfId="7" builtinId="16" customBuiltin="1"/>
    <cellStyle name="Heading 2" xfId="8" builtinId="17" customBuiltin="1"/>
    <cellStyle name="Heading 3" xfId="12" builtinId="18" customBuiltin="1"/>
    <cellStyle name="Heading 4" xfId="13" builtinId="19" customBuiltin="1"/>
    <cellStyle name="Input" xfId="17" builtinId="20" customBuiltin="1"/>
    <cellStyle name="Kuupäev" xfId="10"/>
    <cellStyle name="Linked Cell" xfId="20" builtinId="24" customBuiltin="1"/>
    <cellStyle name="Neutral" xfId="16" builtinId="28" customBuiltin="1"/>
    <cellStyle name="Normal" xfId="0" builtinId="0" customBuiltin="1"/>
    <cellStyle name="Note" xfId="11" builtinId="10" customBuiltin="1"/>
    <cellStyle name="Output" xfId="18" builtinId="21" customBuiltin="1"/>
    <cellStyle name="Percent" xfId="6" builtinId="5" customBuiltin="1"/>
    <cellStyle name="Title" xfId="1" builtinId="15" customBuiltin="1"/>
    <cellStyle name="Total" xfId="9" builtinId="25" customBuiltin="1"/>
    <cellStyle name="Warning Text" xfId="22" builtinId="11" customBuiltin="1"/>
  </cellStyles>
  <dxfs count="33">
    <dxf>
      <font>
        <b val="0"/>
        <i val="0"/>
        <strike val="0"/>
        <condense val="0"/>
        <extend val="0"/>
        <outline val="0"/>
        <shadow val="0"/>
        <u val="none"/>
        <vertAlign val="baseline"/>
        <sz val="13"/>
        <color theme="4" tint="-0.499984740745262"/>
        <name val="Corbel"/>
        <scheme val="minor"/>
      </font>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3"/>
        <color theme="4" tint="-0.499984740745262"/>
        <name val="Corbel"/>
        <scheme val="minor"/>
      </font>
      <alignment horizontal="left" vertical="center" textRotation="0" wrapText="0" indent="1" justifyLastLine="0" shrinkToFit="0" readingOrder="0"/>
    </dxf>
    <dxf>
      <font>
        <strike val="0"/>
        <outline val="0"/>
        <shadow val="0"/>
        <u val="none"/>
        <vertAlign val="baseline"/>
        <sz val="13"/>
        <color theme="3"/>
        <name val="Corbel"/>
        <scheme val="minor"/>
      </font>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numFmt numFmtId="165" formatCode="#,##0.00\ &quot;€&quot;;;"/>
    </dxf>
    <dxf>
      <fill>
        <patternFill patternType="solid">
          <fgColor auto="1"/>
          <bgColor theme="2" tint="-9.9917600024414813E-2"/>
        </patternFill>
      </fill>
    </dxf>
    <dxf>
      <font>
        <b/>
        <i val="0"/>
        <color theme="4" tint="-0.499984740745262"/>
      </font>
      <border>
        <top style="dotted">
          <color theme="3"/>
        </top>
      </border>
    </dxf>
    <dxf>
      <font>
        <b/>
        <i val="0"/>
        <color theme="0" tint="-4.9989318521683403E-2"/>
      </font>
      <fill>
        <patternFill>
          <bgColor theme="3"/>
        </patternFill>
      </fill>
      <border diagonalUp="0" diagonalDown="0">
        <left/>
        <right/>
        <top/>
        <bottom/>
        <vertical/>
        <horizontal/>
      </border>
    </dxf>
    <dxf>
      <border>
        <left style="dotted">
          <color theme="3"/>
        </left>
        <right style="dotted">
          <color theme="3"/>
        </right>
        <bottom style="dotted">
          <color theme="3"/>
        </bottom>
        <vertical style="dotted">
          <color theme="3"/>
        </vertical>
      </border>
    </dxf>
  </dxfs>
  <tableStyles count="1" defaultTableStyle="Väljamakse laad" defaultPivotStyle="PivotStyleLight16">
    <tableStyle name="Väljamakse laad" pivot="0" count="4">
      <tableStyleElement type="wholeTable" dxfId="32"/>
      <tableStyleElement type="headerRow" dxfId="31"/>
      <tableStyleElement type="totalRow" dxfId="30"/>
      <tableStyleElement type="firstRowStripe"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tables/table12.xml><?xml version="1.0" encoding="utf-8"?>
<table xmlns="http://schemas.openxmlformats.org/spreadsheetml/2006/main" id="2" name="VäljamakseteKokkuvõte" displayName="VäljamakseteKokkuvõte" ref="B2:K18" totalsRowCount="1" totalsRowDxfId="28">
  <autoFilter ref="B2:K17"/>
  <tableColumns count="10">
    <tableColumn id="1" name="Kuupäev" dataDxfId="27" totalsRowDxfId="26" dataCellStyle="Kuupäev">
      <calculatedColumnFormula>IFERROR(INDEX(Register[],ROW(A1),1),"")</calculatedColumnFormula>
    </tableColumn>
    <tableColumn id="9" name="Autokindlustus" totalsRowFunction="sum" dataDxfId="25" totalsRowDxfId="24">
      <calculatedColumnFormula>IFERROR(INDIRECT("Register[@Summa]")*(INDIRECT("Register[@Kategooria]")=Kategooria_nimi),"")</calculatedColumnFormula>
    </tableColumn>
    <tableColumn id="10" name="Kontoritarbed" totalsRowFunction="sum" dataDxfId="23" totalsRowDxfId="22">
      <calculatedColumnFormula>IFERROR(INDIRECT("Register[@Summa]")*(INDIRECT("Register[@Kategooria]")=Kategooria_nimi),"")</calculatedColumnFormula>
    </tableColumn>
    <tableColumn id="11" name="Elekter" totalsRowFunction="sum" dataDxfId="21" totalsRowDxfId="20">
      <calculatedColumnFormula>IFERROR(INDIRECT("Register[@Summa]")*(INDIRECT("Register[@Kategooria]")=Kategooria_nimi),"")</calculatedColumnFormula>
    </tableColumn>
    <tableColumn id="12" name="Eluasemelaen" totalsRowFunction="sum" dataDxfId="19" totalsRowDxfId="18">
      <calculatedColumnFormula>IFERROR(INDIRECT("Register[@Summa]")*(INDIRECT("Register[@Kategooria]")=Kategooria_nimi),"")</calculatedColumnFormula>
    </tableColumn>
    <tableColumn id="13" name="Telefon" totalsRowFunction="sum" dataDxfId="17" totalsRowDxfId="16">
      <calculatedColumnFormula>IFERROR(INDIRECT("Register[@Summa]")*(INDIRECT("Register[@Kategooria]")=Kategooria_nimi),"")</calculatedColumnFormula>
    </tableColumn>
    <tableColumn id="15" name="Tühi 1" totalsRowFunction="sum" dataDxfId="15" totalsRowDxfId="14">
      <calculatedColumnFormula>IFERROR(INDIRECT("Register[@Summa]")*(INDIRECT("Register[@Kategooria]")=Kategooria_nimi),"")</calculatedColumnFormula>
    </tableColumn>
    <tableColumn id="16" name="Tühi 2" totalsRowFunction="sum" dataDxfId="13" totalsRowDxfId="12">
      <calculatedColumnFormula>IFERROR(INDIRECT("Register[@Summa]")*(INDIRECT("Register[@Kategooria]")=Kategooria_nimi),"")</calculatedColumnFormula>
    </tableColumn>
    <tableColumn id="17" name="Tühi 3" totalsRowFunction="sum" dataDxfId="11" totalsRowDxfId="10">
      <calculatedColumnFormula>IFERROR(INDIRECT("Register[@Summa]")*(INDIRECT("Register[@Kategooria]")=Kategooria_nimi),"")</calculatedColumnFormula>
    </tableColumn>
    <tableColumn id="18" name="Tühi 4" totalsRowFunction="sum" dataDxfId="9" totalsRowDxfId="8">
      <calculatedColumnFormula>IFERROR(INDIRECT("Register[@Summa]")*(INDIRECT("Register[@Kategooria]")=Kategooria_nimi),"")</calculatedColumnFormula>
    </tableColumn>
  </tableColumns>
  <tableStyleInfo name="Väljamakse laad" showFirstColumn="0" showLastColumn="0" showRowStripes="1" showColumnStripes="0"/>
  <extLst>
    <ext xmlns:x14="http://schemas.microsoft.com/office/spreadsheetml/2009/9/main" uri="{504A1905-F514-4f6f-8877-14C23A59335A}">
      <x14:table altTextSummary="Saate muuta selle tabeli kategooriate nimesid. Iga kategooria summa värskendatakse automaatselt. Kategooriate lisamiseks kopeerige tabeli viimane veerg ja kleepige see kopeeritud veerust paremale."/>
    </ext>
  </extLst>
</table>
</file>

<file path=xl/tables/table21.xml><?xml version="1.0" encoding="utf-8"?>
<table xmlns="http://schemas.openxmlformats.org/spreadsheetml/2006/main" id="1" name="Register" displayName="Register" ref="B2:F18" totalsRowCount="1" dataDxfId="7" totalsRowDxfId="6">
  <autoFilter ref="B2:F17"/>
  <tableColumns count="5">
    <tableColumn id="1" name="Kuupäev" totalsRowLabel="Kogusummad" totalsRowDxfId="5"/>
    <tableColumn id="2" name="Number" dataDxfId="4" totalsRowDxfId="3"/>
    <tableColumn id="3" name="Kirjeldus" totalsRowDxfId="2"/>
    <tableColumn id="4" name="Kategooria" totalsRowDxfId="1"/>
    <tableColumn id="5" name="Summa" totalsRowFunction="sum" totalsRowDxfId="0"/>
  </tableColumns>
  <tableStyleInfo name="Väljamakse laad" showFirstColumn="0" showLastColumn="0" showRowStripes="1" showColumnStripes="0"/>
  <extLst>
    <ext xmlns:x14="http://schemas.microsoft.com/office/spreadsheetml/2009/9/main" uri="{504A1905-F514-4f6f-8877-14C23A59335A}">
      <x14:table altTextSummary="Sisestage sellesse tabelisse kuupäev, makse number, kirjeldus ja summa ning määrake kategooria."/>
    </ext>
  </extLst>
</table>
</file>

<file path=xl/theme/theme11.xml><?xml version="1.0" encoding="utf-8"?>
<a:theme xmlns:a="http://schemas.openxmlformats.org/drawingml/2006/main" name="Office Theme">
  <a:themeElements>
    <a:clrScheme name="Disbursement Journal">
      <a:dk1>
        <a:sysClr val="windowText" lastClr="000000"/>
      </a:dk1>
      <a:lt1>
        <a:sysClr val="window" lastClr="FFFFFF"/>
      </a:lt1>
      <a:dk2>
        <a:srgbClr val="343838"/>
      </a:dk2>
      <a:lt2>
        <a:srgbClr val="F7F7F5"/>
      </a:lt2>
      <a:accent1>
        <a:srgbClr val="1EB4CC"/>
      </a:accent1>
      <a:accent2>
        <a:srgbClr val="96C030"/>
      </a:accent2>
      <a:accent3>
        <a:srgbClr val="F09912"/>
      </a:accent3>
      <a:accent4>
        <a:srgbClr val="DB4D75"/>
      </a:accent4>
      <a:accent5>
        <a:srgbClr val="95519D"/>
      </a:accent5>
      <a:accent6>
        <a:srgbClr val="EBC747"/>
      </a:accent6>
      <a:hlink>
        <a:srgbClr val="00B4CC"/>
      </a:hlink>
      <a:folHlink>
        <a:srgbClr val="95519D"/>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B1:L18"/>
  <sheetViews>
    <sheetView showGridLines="0" tabSelected="1" zoomScaleNormal="100" workbookViewId="0"/>
  </sheetViews>
  <sheetFormatPr defaultColWidth="18.25" defaultRowHeight="30" customHeight="1" x14ac:dyDescent="0.25"/>
  <cols>
    <col min="1" max="1" width="2.625" customWidth="1"/>
    <col min="12" max="12" width="2.625" customWidth="1"/>
  </cols>
  <sheetData>
    <row r="1" spans="2:12" ht="52.5" customHeight="1" x14ac:dyDescent="0.25">
      <c r="B1" s="17" t="s">
        <v>0</v>
      </c>
      <c r="C1" s="17"/>
      <c r="D1" s="18"/>
      <c r="E1" s="15" t="s">
        <v>4</v>
      </c>
      <c r="F1" s="16"/>
      <c r="G1" s="16"/>
      <c r="H1" s="16"/>
      <c r="I1" s="16"/>
      <c r="J1" s="16"/>
      <c r="K1" s="16"/>
    </row>
    <row r="2" spans="2:12" s="2" customFormat="1" ht="30" customHeight="1" x14ac:dyDescent="0.25">
      <c r="B2" s="12" t="s">
        <v>1</v>
      </c>
      <c r="C2" t="s">
        <v>2</v>
      </c>
      <c r="D2" t="s">
        <v>3</v>
      </c>
      <c r="E2" t="s">
        <v>5</v>
      </c>
      <c r="F2" t="s">
        <v>6</v>
      </c>
      <c r="G2" t="s">
        <v>7</v>
      </c>
      <c r="H2" t="s">
        <v>8</v>
      </c>
      <c r="I2" t="s">
        <v>9</v>
      </c>
      <c r="J2" t="s">
        <v>10</v>
      </c>
      <c r="K2" t="s">
        <v>11</v>
      </c>
      <c r="L2"/>
    </row>
    <row r="3" spans="2:12" s="1" customFormat="1" ht="30" customHeight="1" x14ac:dyDescent="0.25">
      <c r="B3" s="3">
        <f ca="1">IFERROR(INDEX(Register[],ROW(A1),1),"")</f>
        <v>43195</v>
      </c>
      <c r="C3" s="9">
        <f t="shared" ref="C3:K17" ca="1" si="0">IFERROR(INDIRECT("Register[@Summa]")*(INDIRECT("Register[@Kategooria]")=Kategooria_nimi),"")</f>
        <v>0</v>
      </c>
      <c r="D3" s="9">
        <f t="shared" ca="1" si="0"/>
        <v>0</v>
      </c>
      <c r="E3" s="9">
        <f t="shared" ca="1" si="0"/>
        <v>0</v>
      </c>
      <c r="F3" s="9">
        <f t="shared" ca="1" si="0"/>
        <v>1200</v>
      </c>
      <c r="G3" s="9">
        <f t="shared" ca="1" si="0"/>
        <v>0</v>
      </c>
      <c r="H3" s="9">
        <f t="shared" ca="1" si="0"/>
        <v>0</v>
      </c>
      <c r="I3" s="9">
        <f t="shared" ca="1" si="0"/>
        <v>0</v>
      </c>
      <c r="J3" s="9">
        <f t="shared" ca="1" si="0"/>
        <v>0</v>
      </c>
      <c r="K3" s="9">
        <f t="shared" ca="1" si="0"/>
        <v>0</v>
      </c>
      <c r="L3"/>
    </row>
    <row r="4" spans="2:12" s="1" customFormat="1" ht="30" customHeight="1" x14ac:dyDescent="0.25">
      <c r="B4" s="3">
        <f ca="1">IFERROR(INDEX(Register[],ROW(A2),1),"")</f>
        <v>43200</v>
      </c>
      <c r="C4" s="9">
        <f t="shared" ca="1" si="0"/>
        <v>0</v>
      </c>
      <c r="D4" s="9">
        <f t="shared" ca="1" si="0"/>
        <v>0</v>
      </c>
      <c r="E4" s="9">
        <f t="shared" ca="1" si="0"/>
        <v>85</v>
      </c>
      <c r="F4" s="9">
        <f t="shared" ca="1" si="0"/>
        <v>0</v>
      </c>
      <c r="G4" s="9">
        <f t="shared" ca="1" si="0"/>
        <v>0</v>
      </c>
      <c r="H4" s="9">
        <f t="shared" ca="1" si="0"/>
        <v>0</v>
      </c>
      <c r="I4" s="9">
        <f t="shared" ca="1" si="0"/>
        <v>0</v>
      </c>
      <c r="J4" s="9">
        <f t="shared" ca="1" si="0"/>
        <v>0</v>
      </c>
      <c r="K4" s="9">
        <f t="shared" ca="1" si="0"/>
        <v>0</v>
      </c>
      <c r="L4"/>
    </row>
    <row r="5" spans="2:12" s="1" customFormat="1" ht="30" customHeight="1" x14ac:dyDescent="0.25">
      <c r="B5" s="3">
        <f ca="1">IFERROR(INDEX(Register[],ROW(A3),1),"")</f>
        <v>43205</v>
      </c>
      <c r="C5" s="9">
        <f t="shared" ca="1" si="0"/>
        <v>100</v>
      </c>
      <c r="D5" s="9">
        <f t="shared" ca="1" si="0"/>
        <v>0</v>
      </c>
      <c r="E5" s="9">
        <f t="shared" ca="1" si="0"/>
        <v>0</v>
      </c>
      <c r="F5" s="9">
        <f t="shared" ca="1" si="0"/>
        <v>0</v>
      </c>
      <c r="G5" s="9">
        <f t="shared" ca="1" si="0"/>
        <v>0</v>
      </c>
      <c r="H5" s="9">
        <f t="shared" ca="1" si="0"/>
        <v>0</v>
      </c>
      <c r="I5" s="9">
        <f t="shared" ca="1" si="0"/>
        <v>0</v>
      </c>
      <c r="J5" s="9">
        <f t="shared" ca="1" si="0"/>
        <v>0</v>
      </c>
      <c r="K5" s="9">
        <f t="shared" ca="1" si="0"/>
        <v>0</v>
      </c>
      <c r="L5"/>
    </row>
    <row r="6" spans="2:12" s="1" customFormat="1" ht="30" customHeight="1" x14ac:dyDescent="0.25">
      <c r="B6" s="3">
        <f ca="1">IFERROR(INDEX(Register[],ROW(A4),1),"")</f>
        <v>43210</v>
      </c>
      <c r="C6" s="9">
        <f t="shared" ca="1" si="0"/>
        <v>0</v>
      </c>
      <c r="D6" s="9">
        <f t="shared" ca="1" si="0"/>
        <v>0</v>
      </c>
      <c r="E6" s="9">
        <f t="shared" ca="1" si="0"/>
        <v>0</v>
      </c>
      <c r="F6" s="9">
        <f t="shared" ca="1" si="0"/>
        <v>1200</v>
      </c>
      <c r="G6" s="9">
        <f t="shared" ca="1" si="0"/>
        <v>0</v>
      </c>
      <c r="H6" s="9">
        <f t="shared" ca="1" si="0"/>
        <v>0</v>
      </c>
      <c r="I6" s="9">
        <f t="shared" ca="1" si="0"/>
        <v>0</v>
      </c>
      <c r="J6" s="9">
        <f t="shared" ca="1" si="0"/>
        <v>0</v>
      </c>
      <c r="K6" s="9">
        <f t="shared" ca="1" si="0"/>
        <v>0</v>
      </c>
      <c r="L6"/>
    </row>
    <row r="7" spans="2:12" s="1" customFormat="1" ht="30" customHeight="1" x14ac:dyDescent="0.25">
      <c r="B7" s="3">
        <f ca="1">IFERROR(INDEX(Register[],ROW(A5),1),"")</f>
        <v>43215</v>
      </c>
      <c r="C7" s="9">
        <f t="shared" ca="1" si="0"/>
        <v>0</v>
      </c>
      <c r="D7" s="9">
        <f t="shared" ca="1" si="0"/>
        <v>0</v>
      </c>
      <c r="E7" s="9">
        <f t="shared" ca="1" si="0"/>
        <v>0</v>
      </c>
      <c r="F7" s="9">
        <f t="shared" ca="1" si="0"/>
        <v>99</v>
      </c>
      <c r="G7" s="9">
        <f t="shared" ca="1" si="0"/>
        <v>0</v>
      </c>
      <c r="H7" s="9">
        <f t="shared" ca="1" si="0"/>
        <v>0</v>
      </c>
      <c r="I7" s="9">
        <f t="shared" ca="1" si="0"/>
        <v>0</v>
      </c>
      <c r="J7" s="9">
        <f t="shared" ca="1" si="0"/>
        <v>0</v>
      </c>
      <c r="K7" s="9">
        <f t="shared" ca="1" si="0"/>
        <v>0</v>
      </c>
      <c r="L7"/>
    </row>
    <row r="8" spans="2:12" s="1" customFormat="1" ht="30" customHeight="1" x14ac:dyDescent="0.25">
      <c r="B8" s="3">
        <f ca="1">IFERROR(INDEX(Register[],ROW(A6),1),"")</f>
        <v>43220</v>
      </c>
      <c r="C8" s="9">
        <f t="shared" ca="1" si="0"/>
        <v>0</v>
      </c>
      <c r="D8" s="9">
        <f t="shared" ca="1" si="0"/>
        <v>0</v>
      </c>
      <c r="E8" s="9">
        <f t="shared" ca="1" si="0"/>
        <v>0</v>
      </c>
      <c r="F8" s="9">
        <f t="shared" ca="1" si="0"/>
        <v>0</v>
      </c>
      <c r="G8" s="9">
        <f t="shared" ca="1" si="0"/>
        <v>68</v>
      </c>
      <c r="H8" s="9">
        <f t="shared" ca="1" si="0"/>
        <v>0</v>
      </c>
      <c r="I8" s="9">
        <f t="shared" ca="1" si="0"/>
        <v>0</v>
      </c>
      <c r="J8" s="9">
        <f t="shared" ca="1" si="0"/>
        <v>0</v>
      </c>
      <c r="K8" s="9">
        <f t="shared" ca="1" si="0"/>
        <v>0</v>
      </c>
      <c r="L8"/>
    </row>
    <row r="9" spans="2:12" s="1" customFormat="1" ht="30" customHeight="1" x14ac:dyDescent="0.25">
      <c r="B9" s="3">
        <f ca="1">IFERROR(INDEX(Register[],ROW(A7),1),"")</f>
        <v>43225</v>
      </c>
      <c r="C9" s="9">
        <f t="shared" ca="1" si="0"/>
        <v>100</v>
      </c>
      <c r="D9" s="9">
        <f t="shared" ca="1" si="0"/>
        <v>0</v>
      </c>
      <c r="E9" s="9">
        <f t="shared" ca="1" si="0"/>
        <v>0</v>
      </c>
      <c r="F9" s="9">
        <f t="shared" ca="1" si="0"/>
        <v>0</v>
      </c>
      <c r="G9" s="9">
        <f t="shared" ca="1" si="0"/>
        <v>0</v>
      </c>
      <c r="H9" s="9">
        <f t="shared" ca="1" si="0"/>
        <v>0</v>
      </c>
      <c r="I9" s="9">
        <f t="shared" ca="1" si="0"/>
        <v>0</v>
      </c>
      <c r="J9" s="9">
        <f t="shared" ca="1" si="0"/>
        <v>0</v>
      </c>
      <c r="K9" s="9">
        <f t="shared" ca="1" si="0"/>
        <v>0</v>
      </c>
      <c r="L9"/>
    </row>
    <row r="10" spans="2:12" s="1" customFormat="1" ht="30" customHeight="1" x14ac:dyDescent="0.25">
      <c r="B10" s="3">
        <f ca="1">IFERROR(INDEX(Register[],ROW(A8),1),"")</f>
        <v>43230</v>
      </c>
      <c r="C10" s="9">
        <f t="shared" ca="1" si="0"/>
        <v>0</v>
      </c>
      <c r="D10" s="9">
        <f t="shared" ca="1" si="0"/>
        <v>345</v>
      </c>
      <c r="E10" s="9">
        <f t="shared" ca="1" si="0"/>
        <v>0</v>
      </c>
      <c r="F10" s="9">
        <f t="shared" ca="1" si="0"/>
        <v>0</v>
      </c>
      <c r="G10" s="9">
        <f t="shared" ca="1" si="0"/>
        <v>0</v>
      </c>
      <c r="H10" s="9">
        <f t="shared" ca="1" si="0"/>
        <v>0</v>
      </c>
      <c r="I10" s="9">
        <f t="shared" ca="1" si="0"/>
        <v>0</v>
      </c>
      <c r="J10" s="9">
        <f t="shared" ca="1" si="0"/>
        <v>0</v>
      </c>
      <c r="K10" s="9">
        <f t="shared" ca="1" si="0"/>
        <v>0</v>
      </c>
      <c r="L10"/>
    </row>
    <row r="11" spans="2:12" s="1" customFormat="1" ht="30" customHeight="1" x14ac:dyDescent="0.25">
      <c r="B11" s="3">
        <f ca="1">IFERROR(INDEX(Register[],ROW(A9),1),"")</f>
        <v>43235</v>
      </c>
      <c r="C11" s="9">
        <f t="shared" ca="1" si="0"/>
        <v>0</v>
      </c>
      <c r="D11" s="9">
        <f t="shared" ca="1" si="0"/>
        <v>0</v>
      </c>
      <c r="E11" s="9">
        <f t="shared" ca="1" si="0"/>
        <v>0</v>
      </c>
      <c r="F11" s="9">
        <f t="shared" ca="1" si="0"/>
        <v>1200</v>
      </c>
      <c r="G11" s="9">
        <f t="shared" ca="1" si="0"/>
        <v>0</v>
      </c>
      <c r="H11" s="9">
        <f t="shared" ca="1" si="0"/>
        <v>0</v>
      </c>
      <c r="I11" s="9">
        <f t="shared" ca="1" si="0"/>
        <v>0</v>
      </c>
      <c r="J11" s="9">
        <f t="shared" ca="1" si="0"/>
        <v>0</v>
      </c>
      <c r="K11" s="9">
        <f t="shared" ca="1" si="0"/>
        <v>0</v>
      </c>
      <c r="L11"/>
    </row>
    <row r="12" spans="2:12" s="1" customFormat="1" ht="30" customHeight="1" x14ac:dyDescent="0.25">
      <c r="B12" s="3">
        <f ca="1">IFERROR(INDEX(Register[],ROW(A10),1),"")</f>
        <v>43240</v>
      </c>
      <c r="C12" s="9">
        <f t="shared" ca="1" si="0"/>
        <v>0</v>
      </c>
      <c r="D12" s="9">
        <f t="shared" ca="1" si="0"/>
        <v>0</v>
      </c>
      <c r="E12" s="9">
        <f t="shared" ca="1" si="0"/>
        <v>74</v>
      </c>
      <c r="F12" s="9">
        <f t="shared" ca="1" si="0"/>
        <v>0</v>
      </c>
      <c r="G12" s="9">
        <f t="shared" ca="1" si="0"/>
        <v>0</v>
      </c>
      <c r="H12" s="9">
        <f t="shared" ca="1" si="0"/>
        <v>0</v>
      </c>
      <c r="I12" s="9">
        <f t="shared" ca="1" si="0"/>
        <v>0</v>
      </c>
      <c r="J12" s="9">
        <f t="shared" ca="1" si="0"/>
        <v>0</v>
      </c>
      <c r="K12" s="9">
        <f t="shared" ca="1" si="0"/>
        <v>0</v>
      </c>
      <c r="L12"/>
    </row>
    <row r="13" spans="2:12" s="1" customFormat="1" ht="30" customHeight="1" x14ac:dyDescent="0.25">
      <c r="B13" s="3">
        <f ca="1">IFERROR(INDEX(Register[],ROW(A11),1),"")</f>
        <v>43245</v>
      </c>
      <c r="C13" s="9">
        <f t="shared" ca="1" si="0"/>
        <v>0</v>
      </c>
      <c r="D13" s="9">
        <f t="shared" ca="1" si="0"/>
        <v>0</v>
      </c>
      <c r="E13" s="9">
        <f t="shared" ca="1" si="0"/>
        <v>0</v>
      </c>
      <c r="F13" s="9">
        <f t="shared" ca="1" si="0"/>
        <v>0</v>
      </c>
      <c r="G13" s="9">
        <f t="shared" ca="1" si="0"/>
        <v>123</v>
      </c>
      <c r="H13" s="9">
        <f t="shared" ca="1" si="0"/>
        <v>0</v>
      </c>
      <c r="I13" s="9">
        <f t="shared" ca="1" si="0"/>
        <v>0</v>
      </c>
      <c r="J13" s="9">
        <f t="shared" ca="1" si="0"/>
        <v>0</v>
      </c>
      <c r="K13" s="9">
        <f t="shared" ca="1" si="0"/>
        <v>0</v>
      </c>
      <c r="L13"/>
    </row>
    <row r="14" spans="2:12" s="1" customFormat="1" ht="30" customHeight="1" x14ac:dyDescent="0.25">
      <c r="B14" s="3">
        <f ca="1">IFERROR(INDEX(Register[],ROW(A12),1),"")</f>
        <v>43250</v>
      </c>
      <c r="C14" s="9">
        <f t="shared" ca="1" si="0"/>
        <v>0</v>
      </c>
      <c r="D14" s="9">
        <f t="shared" ca="1" si="0"/>
        <v>99</v>
      </c>
      <c r="E14" s="9">
        <f t="shared" ca="1" si="0"/>
        <v>0</v>
      </c>
      <c r="F14" s="9">
        <f t="shared" ca="1" si="0"/>
        <v>0</v>
      </c>
      <c r="G14" s="9">
        <f t="shared" ca="1" si="0"/>
        <v>0</v>
      </c>
      <c r="H14" s="9">
        <f t="shared" ca="1" si="0"/>
        <v>0</v>
      </c>
      <c r="I14" s="9">
        <f t="shared" ca="1" si="0"/>
        <v>0</v>
      </c>
      <c r="J14" s="9">
        <f t="shared" ca="1" si="0"/>
        <v>0</v>
      </c>
      <c r="K14" s="9">
        <f t="shared" ca="1" si="0"/>
        <v>0</v>
      </c>
      <c r="L14"/>
    </row>
    <row r="15" spans="2:12" s="1" customFormat="1" ht="30" customHeight="1" x14ac:dyDescent="0.25">
      <c r="B15" s="3">
        <f ca="1">IFERROR(INDEX(Register[],ROW(A13),1),"")</f>
        <v>43255</v>
      </c>
      <c r="C15" s="9">
        <f t="shared" ca="1" si="0"/>
        <v>100</v>
      </c>
      <c r="D15" s="9">
        <f t="shared" ca="1" si="0"/>
        <v>0</v>
      </c>
      <c r="E15" s="9">
        <f t="shared" ca="1" si="0"/>
        <v>0</v>
      </c>
      <c r="F15" s="9">
        <f t="shared" ca="1" si="0"/>
        <v>0</v>
      </c>
      <c r="G15" s="9">
        <f t="shared" ca="1" si="0"/>
        <v>0</v>
      </c>
      <c r="H15" s="9">
        <f t="shared" ca="1" si="0"/>
        <v>0</v>
      </c>
      <c r="I15" s="9">
        <f t="shared" ca="1" si="0"/>
        <v>0</v>
      </c>
      <c r="J15" s="9">
        <f t="shared" ca="1" si="0"/>
        <v>0</v>
      </c>
      <c r="K15" s="9">
        <f t="shared" ca="1" si="0"/>
        <v>0</v>
      </c>
      <c r="L15"/>
    </row>
    <row r="16" spans="2:12" s="1" customFormat="1" ht="30" customHeight="1" x14ac:dyDescent="0.25">
      <c r="B16" s="3">
        <f ca="1">IFERROR(INDEX(Register[],ROW(A14),1),"")</f>
        <v>43260</v>
      </c>
      <c r="C16" s="9">
        <f t="shared" ca="1" si="0"/>
        <v>0</v>
      </c>
      <c r="D16" s="9">
        <f t="shared" ca="1" si="0"/>
        <v>0</v>
      </c>
      <c r="E16" s="9">
        <f t="shared" ca="1" si="0"/>
        <v>0</v>
      </c>
      <c r="F16" s="9">
        <f t="shared" ca="1" si="0"/>
        <v>1200</v>
      </c>
      <c r="G16" s="9">
        <f t="shared" ca="1" si="0"/>
        <v>0</v>
      </c>
      <c r="H16" s="9">
        <f t="shared" ca="1" si="0"/>
        <v>0</v>
      </c>
      <c r="I16" s="9">
        <f t="shared" ca="1" si="0"/>
        <v>0</v>
      </c>
      <c r="J16" s="9">
        <f t="shared" ca="1" si="0"/>
        <v>0</v>
      </c>
      <c r="K16" s="9">
        <f t="shared" ca="1" si="0"/>
        <v>0</v>
      </c>
      <c r="L16"/>
    </row>
    <row r="17" spans="2:12" s="1" customFormat="1" ht="30" customHeight="1" x14ac:dyDescent="0.25">
      <c r="B17" s="3">
        <f ca="1">IFERROR(INDEX(Register[],ROW(A15),1),"")</f>
        <v>43265</v>
      </c>
      <c r="C17" s="9">
        <f t="shared" ca="1" si="0"/>
        <v>0</v>
      </c>
      <c r="D17" s="9">
        <f t="shared" ca="1" si="0"/>
        <v>128</v>
      </c>
      <c r="E17" s="9">
        <f t="shared" ca="1" si="0"/>
        <v>0</v>
      </c>
      <c r="F17" s="9">
        <f t="shared" ca="1" si="0"/>
        <v>0</v>
      </c>
      <c r="G17" s="9">
        <f t="shared" ca="1" si="0"/>
        <v>0</v>
      </c>
      <c r="H17" s="9">
        <f t="shared" ca="1" si="0"/>
        <v>0</v>
      </c>
      <c r="I17" s="9">
        <f t="shared" ca="1" si="0"/>
        <v>0</v>
      </c>
      <c r="J17" s="9">
        <f t="shared" ca="1" si="0"/>
        <v>0</v>
      </c>
      <c r="K17" s="9">
        <f t="shared" ca="1" si="0"/>
        <v>0</v>
      </c>
      <c r="L17"/>
    </row>
    <row r="18" spans="2:12" ht="30" customHeight="1" x14ac:dyDescent="0.25">
      <c r="B18" s="13"/>
      <c r="C18" s="13">
        <f ca="1">SUBTOTAL(109,VäljamakseteKokkuvõte[Autokindlustus])</f>
        <v>300</v>
      </c>
      <c r="D18" s="13">
        <f ca="1">SUBTOTAL(109,VäljamakseteKokkuvõte[Kontoritarbed])</f>
        <v>572</v>
      </c>
      <c r="E18" s="13">
        <f ca="1">SUBTOTAL(109,VäljamakseteKokkuvõte[Elekter])</f>
        <v>159</v>
      </c>
      <c r="F18" s="13">
        <f ca="1">SUBTOTAL(109,VäljamakseteKokkuvõte[Eluasemelaen])</f>
        <v>4899</v>
      </c>
      <c r="G18" s="13">
        <f ca="1">SUBTOTAL(109,VäljamakseteKokkuvõte[Telefon])</f>
        <v>191</v>
      </c>
      <c r="H18" s="13">
        <f ca="1">SUBTOTAL(109,VäljamakseteKokkuvõte[Tühi 1])</f>
        <v>0</v>
      </c>
      <c r="I18" s="13">
        <f ca="1">SUBTOTAL(109,VäljamakseteKokkuvõte[Tühi 2])</f>
        <v>0</v>
      </c>
      <c r="J18" s="13">
        <f ca="1">SUBTOTAL(109,VäljamakseteKokkuvõte[Tühi 3])</f>
        <v>0</v>
      </c>
      <c r="K18" s="13">
        <f ca="1">SUBTOTAL(109,VäljamakseteKokkuvõte[Tühi 4])</f>
        <v>0</v>
      </c>
    </row>
  </sheetData>
  <dataConsolidate/>
  <mergeCells count="2">
    <mergeCell ref="E1:K1"/>
    <mergeCell ref="B1:D1"/>
  </mergeCells>
  <dataValidations count="5">
    <dataValidation allowBlank="1" showInputMessage="1" showErrorMessage="1" prompt="Sellel töölehel saate luua väljamaksete päeviku. Kategooriaid saate muuta selle töölehe tabelis „Kokkuvõte“. Juhised on lahtris E1." sqref="A1"/>
    <dataValidation allowBlank="1" showInputMessage="1" showErrorMessage="1" prompt="Töölehe „Väljamaksete päevik“ kategooriate värskendamiseks saate selles reas kategooriaid kohandada. Veergude summad värskendatakse automaatselt." sqref="C2"/>
    <dataValidation allowBlank="1" showInputMessage="1" showErrorMessage="1" prompt="Selle veeru päiselahtri all värskendatakse automaatselt kategooria summa." sqref="D2:K2"/>
    <dataValidation allowBlank="1" showInputMessage="1" showErrorMessage="1" prompt="Selles lahtris on töölehe pealkiri. Allolevas tabelis värskendatakse automaatselt iga kategooria väljamaksete summa." sqref="B1:D1"/>
    <dataValidation allowBlank="1" showInputMessage="1" showErrorMessage="1" prompt="Kuupäevad värskendatakse töölehe „Väljamaksete päevik“ andmete alusel automaatselt. Kategooriaid saate kohandada parempoolsetes lahtrites. Kindlate kirjete otsimiseks saate kasutada päisefiltreid." sqref="B2"/>
  </dataValidations>
  <printOptions horizontalCentered="1"/>
  <pageMargins left="0.5" right="0.5" top="0.75" bottom="0.75" header="0.3" footer="0.3"/>
  <pageSetup paperSize="9" fitToHeight="0" orientation="landscape" r:id="rId1"/>
  <headerFooter differentFirst="1">
    <oddFooter>Page &amp;P of &amp;N</oddFooter>
  </headerFooter>
  <ignoredErrors>
    <ignoredError sqref="B3:B17" emptyCellReference="1"/>
  </ignoredError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F18"/>
  <sheetViews>
    <sheetView showGridLines="0" zoomScaleNormal="100" workbookViewId="0"/>
  </sheetViews>
  <sheetFormatPr defaultColWidth="18.25" defaultRowHeight="30" customHeight="1" x14ac:dyDescent="0.25"/>
  <cols>
    <col min="1" max="1" width="2.625" customWidth="1"/>
    <col min="2" max="2" width="15.125" customWidth="1"/>
    <col min="3" max="3" width="11.75" customWidth="1"/>
    <col min="4" max="4" width="26.5" customWidth="1"/>
    <col min="7" max="7" width="2.625" customWidth="1"/>
  </cols>
  <sheetData>
    <row r="1" spans="2:6" ht="52.5" customHeight="1" x14ac:dyDescent="0.25">
      <c r="B1" s="17" t="s">
        <v>12</v>
      </c>
      <c r="C1" s="17"/>
      <c r="D1" s="17"/>
    </row>
    <row r="2" spans="2:6" s="2" customFormat="1" ht="30" customHeight="1" x14ac:dyDescent="0.25">
      <c r="B2" t="s">
        <v>1</v>
      </c>
      <c r="C2" t="s">
        <v>14</v>
      </c>
      <c r="D2" t="s">
        <v>16</v>
      </c>
      <c r="E2" t="s">
        <v>22</v>
      </c>
      <c r="F2" t="s">
        <v>23</v>
      </c>
    </row>
    <row r="3" spans="2:6" s="1" customFormat="1" ht="30" customHeight="1" x14ac:dyDescent="0.25">
      <c r="B3" s="3">
        <f ca="1">TODAY()-70</f>
        <v>43195</v>
      </c>
      <c r="C3" s="7" t="s">
        <v>15</v>
      </c>
      <c r="D3" t="s">
        <v>17</v>
      </c>
      <c r="E3" s="4" t="s">
        <v>6</v>
      </c>
      <c r="F3" s="9">
        <v>1200</v>
      </c>
    </row>
    <row r="4" spans="2:6" s="1" customFormat="1" ht="30" customHeight="1" x14ac:dyDescent="0.25">
      <c r="B4" s="3">
        <f ca="1">TODAY()-65</f>
        <v>43200</v>
      </c>
      <c r="C4" s="7">
        <v>101</v>
      </c>
      <c r="D4" t="s">
        <v>18</v>
      </c>
      <c r="E4" s="4" t="s">
        <v>5</v>
      </c>
      <c r="F4" s="9">
        <v>85</v>
      </c>
    </row>
    <row r="5" spans="2:6" s="1" customFormat="1" ht="30" customHeight="1" x14ac:dyDescent="0.25">
      <c r="B5" s="3">
        <f ca="1">TODAY()-60</f>
        <v>43205</v>
      </c>
      <c r="C5" s="7">
        <v>102</v>
      </c>
      <c r="D5" t="s">
        <v>19</v>
      </c>
      <c r="E5" s="4" t="s">
        <v>2</v>
      </c>
      <c r="F5" s="9">
        <v>100</v>
      </c>
    </row>
    <row r="6" spans="2:6" s="1" customFormat="1" ht="30" customHeight="1" x14ac:dyDescent="0.25">
      <c r="B6" s="3">
        <f ca="1">TODAY()-55</f>
        <v>43210</v>
      </c>
      <c r="C6" s="7">
        <v>103</v>
      </c>
      <c r="D6" t="s">
        <v>17</v>
      </c>
      <c r="E6" s="4" t="s">
        <v>6</v>
      </c>
      <c r="F6" s="9">
        <v>1200</v>
      </c>
    </row>
    <row r="7" spans="2:6" s="1" customFormat="1" ht="30" customHeight="1" x14ac:dyDescent="0.25">
      <c r="B7" s="3">
        <f ca="1">TODAY()-50</f>
        <v>43215</v>
      </c>
      <c r="C7" s="7">
        <v>104</v>
      </c>
      <c r="D7" t="s">
        <v>18</v>
      </c>
      <c r="E7" s="4" t="s">
        <v>6</v>
      </c>
      <c r="F7" s="9">
        <v>99</v>
      </c>
    </row>
    <row r="8" spans="2:6" s="1" customFormat="1" ht="30" customHeight="1" x14ac:dyDescent="0.25">
      <c r="B8" s="3">
        <f ca="1">TODAY()-45</f>
        <v>43220</v>
      </c>
      <c r="C8" s="7">
        <v>105</v>
      </c>
      <c r="D8" t="s">
        <v>20</v>
      </c>
      <c r="E8" s="4" t="s">
        <v>7</v>
      </c>
      <c r="F8" s="9">
        <v>68</v>
      </c>
    </row>
    <row r="9" spans="2:6" s="1" customFormat="1" ht="30" customHeight="1" x14ac:dyDescent="0.25">
      <c r="B9" s="3">
        <f ca="1">TODAY()-40</f>
        <v>43225</v>
      </c>
      <c r="C9" s="7">
        <v>106</v>
      </c>
      <c r="D9" t="s">
        <v>19</v>
      </c>
      <c r="E9" s="4" t="s">
        <v>2</v>
      </c>
      <c r="F9" s="9">
        <v>100</v>
      </c>
    </row>
    <row r="10" spans="2:6" s="1" customFormat="1" ht="30" customHeight="1" x14ac:dyDescent="0.25">
      <c r="B10" s="3">
        <f ca="1">TODAY()-35</f>
        <v>43230</v>
      </c>
      <c r="C10" s="7">
        <v>107</v>
      </c>
      <c r="D10" t="s">
        <v>21</v>
      </c>
      <c r="E10" s="4" t="s">
        <v>3</v>
      </c>
      <c r="F10" s="9">
        <v>345</v>
      </c>
    </row>
    <row r="11" spans="2:6" s="1" customFormat="1" ht="30" customHeight="1" x14ac:dyDescent="0.25">
      <c r="B11" s="3">
        <f ca="1">TODAY()-30</f>
        <v>43235</v>
      </c>
      <c r="C11" s="7">
        <v>110</v>
      </c>
      <c r="D11" t="s">
        <v>17</v>
      </c>
      <c r="E11" s="4" t="s">
        <v>6</v>
      </c>
      <c r="F11" s="9">
        <v>1200</v>
      </c>
    </row>
    <row r="12" spans="2:6" s="1" customFormat="1" ht="30" customHeight="1" x14ac:dyDescent="0.25">
      <c r="B12" s="3">
        <f ca="1">TODAY()-25</f>
        <v>43240</v>
      </c>
      <c r="C12" s="8">
        <v>111</v>
      </c>
      <c r="D12" t="s">
        <v>18</v>
      </c>
      <c r="E12" s="5" t="s">
        <v>5</v>
      </c>
      <c r="F12" s="9">
        <v>74</v>
      </c>
    </row>
    <row r="13" spans="2:6" s="1" customFormat="1" ht="30" customHeight="1" x14ac:dyDescent="0.25">
      <c r="B13" s="3">
        <f ca="1">TODAY()-20</f>
        <v>43245</v>
      </c>
      <c r="C13" s="7">
        <v>108</v>
      </c>
      <c r="D13" t="s">
        <v>20</v>
      </c>
      <c r="E13" s="4" t="s">
        <v>7</v>
      </c>
      <c r="F13" s="9">
        <v>123</v>
      </c>
    </row>
    <row r="14" spans="2:6" s="1" customFormat="1" ht="30" customHeight="1" x14ac:dyDescent="0.25">
      <c r="B14" s="3">
        <f ca="1">TODAY()-15</f>
        <v>43250</v>
      </c>
      <c r="C14" s="8">
        <v>109</v>
      </c>
      <c r="D14" t="s">
        <v>21</v>
      </c>
      <c r="E14" s="5" t="s">
        <v>3</v>
      </c>
      <c r="F14" s="9">
        <v>99</v>
      </c>
    </row>
    <row r="15" spans="2:6" s="1" customFormat="1" ht="30" customHeight="1" x14ac:dyDescent="0.25">
      <c r="B15" s="6">
        <f ca="1">TODAY()-10</f>
        <v>43255</v>
      </c>
      <c r="C15" s="8">
        <v>112</v>
      </c>
      <c r="D15" t="s">
        <v>19</v>
      </c>
      <c r="E15" s="5" t="s">
        <v>2</v>
      </c>
      <c r="F15" s="9">
        <v>100</v>
      </c>
    </row>
    <row r="16" spans="2:6" s="1" customFormat="1" ht="30" customHeight="1" x14ac:dyDescent="0.25">
      <c r="B16" s="6">
        <f ca="1">TODAY()-5</f>
        <v>43260</v>
      </c>
      <c r="C16" s="8">
        <v>113</v>
      </c>
      <c r="D16" t="s">
        <v>17</v>
      </c>
      <c r="E16" s="5" t="s">
        <v>6</v>
      </c>
      <c r="F16" s="9">
        <v>1200</v>
      </c>
    </row>
    <row r="17" spans="2:6" s="1" customFormat="1" ht="30" customHeight="1" x14ac:dyDescent="0.25">
      <c r="B17" s="6">
        <f ca="1">TODAY()</f>
        <v>43265</v>
      </c>
      <c r="C17" s="8">
        <v>114</v>
      </c>
      <c r="D17" t="s">
        <v>21</v>
      </c>
      <c r="E17" s="5" t="s">
        <v>3</v>
      </c>
      <c r="F17" s="9">
        <v>128</v>
      </c>
    </row>
    <row r="18" spans="2:6" ht="30" customHeight="1" x14ac:dyDescent="0.25">
      <c r="B18" s="11" t="s">
        <v>13</v>
      </c>
      <c r="C18" s="10"/>
      <c r="D18" s="10"/>
      <c r="E18" s="10"/>
      <c r="F18" s="14">
        <f>SUBTOTAL(109,Register[Summa])</f>
        <v>6121</v>
      </c>
    </row>
  </sheetData>
  <dataConsolidate/>
  <mergeCells count="1">
    <mergeCell ref="B1:D1"/>
  </mergeCells>
  <dataValidations count="8">
    <dataValidation allowBlank="1" showInputMessage="1" showErrorMessage="1" prompt="Sellel töölehel saate luua väljamaksete päeviku. Sisestage tabelisse Register väljamakse üksikasjad." sqref="A1"/>
    <dataValidation allowBlank="1" showInputMessage="1" showErrorMessage="1" prompt="Sisestage selle veeru päiselahtri alla kuupäev. Kindlate kirjete otsimiseks saate kasutada päisefiltreid." sqref="B2"/>
    <dataValidation allowBlank="1" showInputMessage="1" showErrorMessage="1" prompt="Sisestage selle veeru päiselahtri alla makse number." sqref="C2"/>
    <dataValidation allowBlank="1" showInputMessage="1" showErrorMessage="1" prompt="Sisestage selle veeru päiselahtri alla kirjeldus." sqref="D2"/>
    <dataValidation allowBlank="1" showInputMessage="1" showErrorMessage="1" prompt="Valige selle veeru päiselahtri all kategooria. Valikuvõimaluste avamiseks vajutage klahvikombinatsiooni ALT+ALLANOOL, valiku tegemiseks vajutage ALLANOOLEKLAHVI ja sisestusklahvi (ENTER)." sqref="E2"/>
    <dataValidation allowBlank="1" showInputMessage="1" showErrorMessage="1" prompt="Sisestage selle veeru päiselahtri alla summa." sqref="F2"/>
    <dataValidation allowBlank="1" showInputMessage="1" showErrorMessage="1" prompt="Siin lahtris on töölehe pealkiri." sqref="B1:D1"/>
    <dataValidation type="list" errorStyle="warning" allowBlank="1" showInputMessage="1" showErrorMessage="1" error="Valige loendist kategooria. Valige LOOBU, seejärel vajutage valikuvõimaluste avamiseks klahvikombinatsiooni ALT + ALLANOOL, valiku tegemiseks vajutage ALLANOOLEKLAHVI ja sisestusklahvi (ENTER)." sqref="E3:E17">
      <formula1>Kategooriad</formula1>
    </dataValidation>
  </dataValidations>
  <printOptions horizontalCentered="1"/>
  <pageMargins left="0.5" right="0.5" top="0.75" bottom="0.75" header="0.3" footer="0.3"/>
  <pageSetup paperSize="9" fitToHeight="0" orientation="portrait" r:id="rId1"/>
  <headerFooter differentFirst="1">
    <oddFooter>Page &amp;P of &amp;N</oddFooter>
  </headerFooter>
  <ignoredErrors>
    <ignoredError sqref="C3" numberStoredAsText="1"/>
  </ignoredErrors>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TM03934534</ap:Template>
  <ap:DocSecurity>0</ap:DocSecurity>
  <ap:ScaleCrop>false</ap:ScaleCrop>
  <ap:HeadingPairs>
    <vt:vector baseType="variant" size="4">
      <vt:variant>
        <vt:lpstr>Worksheets</vt:lpstr>
      </vt:variant>
      <vt:variant>
        <vt:i4>2</vt:i4>
      </vt:variant>
      <vt:variant>
        <vt:lpstr>Named Ranges</vt:lpstr>
      </vt:variant>
      <vt:variant>
        <vt:i4>5</vt:i4>
      </vt:variant>
    </vt:vector>
  </ap:HeadingPairs>
  <ap:TitlesOfParts>
    <vt:vector baseType="lpstr" size="7">
      <vt:lpstr>Väljamaksete kokkuvõte</vt:lpstr>
      <vt:lpstr>Väljamaksete päevik</vt:lpstr>
      <vt:lpstr>'Väljamaksete kokkuvõte'!Kategooria_nimi</vt:lpstr>
      <vt:lpstr>Pealkiri1</vt:lpstr>
      <vt:lpstr>Pealkiri2</vt:lpstr>
      <vt:lpstr>'Väljamaksete kokkuvõte'!Print_Titles</vt:lpstr>
      <vt:lpstr>'Väljamaksete päevik'!Print_Titles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2018-06-14T05:26:19Z</dcterms:created>
  <dcterms:modified xsi:type="dcterms:W3CDTF">2018-06-14T05:26:19Z</dcterms:modified>
</cp:coreProperties>
</file>