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930" yWindow="0" windowWidth="28800" windowHeight="14025"/>
  </bookViews>
  <sheets>
    <sheet name="Kampaania müügilehter" sheetId="1" r:id="rId1"/>
    <sheet name="mahaarvamine" sheetId="3" state="hidden" r:id="rId2"/>
  </sheets>
  <definedNames>
    <definedName name="Pealkirjaala1..E7">'Kampaania müügilehter'!$B$3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 l="1"/>
  <c r="Y13" i="3" l="1"/>
  <c r="Y14" i="3" s="1"/>
  <c r="Y15" i="3" s="1"/>
  <c r="Y16" i="3" s="1"/>
  <c r="F16" i="3"/>
  <c r="E16" i="3" s="1"/>
  <c r="F15" i="3"/>
  <c r="E15" i="3" s="1"/>
  <c r="F14" i="3"/>
  <c r="E14" i="3" s="1"/>
  <c r="E13" i="3"/>
  <c r="V13" i="3"/>
  <c r="Q15" i="3"/>
  <c r="Q14" i="3"/>
  <c r="Q13" i="3"/>
  <c r="L16" i="3"/>
  <c r="G16" i="3"/>
  <c r="L15" i="3"/>
  <c r="L14" i="3"/>
  <c r="L13" i="3"/>
  <c r="G15" i="3"/>
  <c r="G14" i="3"/>
  <c r="G13" i="3"/>
  <c r="P15" i="3" l="1"/>
  <c r="O15" i="3" s="1"/>
  <c r="K15" i="3" l="1"/>
  <c r="J15" i="3" s="1"/>
  <c r="U13" i="3"/>
  <c r="T13" i="3" s="1"/>
  <c r="P14" i="3"/>
  <c r="O14" i="3" s="1"/>
  <c r="P13" i="3"/>
  <c r="O13" i="3" s="1"/>
  <c r="K14" i="3"/>
  <c r="J14" i="3" s="1"/>
  <c r="K13" i="3"/>
  <c r="J13" i="3" s="1"/>
  <c r="AA12" i="3" l="1"/>
  <c r="AD9" i="3" l="1"/>
  <c r="K16" i="3"/>
  <c r="K17" i="3" s="1"/>
  <c r="AE12" i="3" l="1"/>
  <c r="AG12" i="3" s="1"/>
  <c r="AD13" i="3"/>
  <c r="AD12" i="3"/>
  <c r="AE13" i="3"/>
  <c r="AE14" i="3"/>
  <c r="AD15" i="3"/>
  <c r="AE15" i="3"/>
  <c r="AD14" i="3"/>
  <c r="AE11" i="3"/>
  <c r="AD16" i="3"/>
  <c r="AE16" i="3"/>
  <c r="AJ16" i="3" s="1"/>
  <c r="AJ15" i="3" l="1"/>
  <c r="AI15" i="3"/>
  <c r="AH14" i="3"/>
  <c r="AI14" i="3"/>
  <c r="AG13" i="3"/>
  <c r="AH13" i="3"/>
  <c r="C7" i="3" l="1"/>
  <c r="M11" i="3" l="1"/>
  <c r="M15" i="3" s="1"/>
  <c r="W11" i="3"/>
  <c r="W13" i="3" s="1"/>
  <c r="R11" i="3"/>
  <c r="R14" i="3" s="1"/>
  <c r="H11" i="3"/>
  <c r="H15" i="3" s="1"/>
  <c r="M17" i="3"/>
  <c r="AD11" i="3"/>
  <c r="R15" i="3" l="1"/>
  <c r="M13" i="3"/>
  <c r="R13" i="3"/>
  <c r="M16" i="3"/>
  <c r="M14" i="3"/>
  <c r="H16" i="3"/>
  <c r="H14" i="3"/>
  <c r="H13" i="3"/>
</calcChain>
</file>

<file path=xl/sharedStrings.xml><?xml version="1.0" encoding="utf-8"?>
<sst xmlns="http://schemas.openxmlformats.org/spreadsheetml/2006/main" count="52" uniqueCount="31">
  <si>
    <t>KAMPAANIA</t>
  </si>
  <si>
    <t>müügilehter</t>
  </si>
  <si>
    <t>ETAPP</t>
  </si>
  <si>
    <t>Tuvastatud</t>
  </si>
  <si>
    <t>Kontakteerutud</t>
  </si>
  <si>
    <t>Arutelu</t>
  </si>
  <si>
    <t>Võidetud</t>
  </si>
  <si>
    <t>NÄPUNÄIDE. Müügi lehterdiagrammi värskendamiseks sisestage ülalolevatesse lahtritesse andmed.</t>
  </si>
  <si>
    <t>VÕIMALUSED</t>
  </si>
  <si>
    <t>KAOTATUD</t>
  </si>
  <si>
    <t>KÕLBMATUD</t>
  </si>
  <si>
    <t>Selles lahtris on müügitegevuse etappe ja vastavaid andmeid kujutav müügi lehterdiagramm.</t>
  </si>
  <si>
    <t>*** See leht peaks jääma peidetuks ***</t>
  </si>
  <si>
    <t>Kesmine Y:</t>
  </si>
  <si>
    <t>Etapp</t>
  </si>
  <si>
    <t>Äär</t>
  </si>
  <si>
    <t>Võidumull</t>
  </si>
  <si>
    <t>x</t>
  </si>
  <si>
    <t>Protsentide sarja ja sildid</t>
  </si>
  <si>
    <t>Nihked</t>
  </si>
  <si>
    <t>Silt</t>
  </si>
  <si>
    <t>Väärtus</t>
  </si>
  <si>
    <t>y</t>
  </si>
  <si>
    <t>Etapp kokku ja sildid</t>
  </si>
  <si>
    <t>Kaotatud kokku ja sildid</t>
  </si>
  <si>
    <t>Kõlbmatud kokku ja silt</t>
  </si>
  <si>
    <t>Servad</t>
  </si>
  <si>
    <t>TUVASTATUD</t>
  </si>
  <si>
    <t>KONTAKTEERUTUD</t>
  </si>
  <si>
    <t>ARUTELU</t>
  </si>
  <si>
    <t>VÕIDETUD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</si>
</sst>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 x14ac:knownFonts="1">
    <font>
      <sz val="11"/>
      <color theme="7" tint="-0.499984740745262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0"/>
      <color theme="1"/>
      <name val="Century Gothic"/>
      <family val="2"/>
      <scheme val="minor"/>
    </font>
    <font>
      <b/>
      <sz val="39"/>
      <color theme="7" tint="-0.499984740745262"/>
      <name val="Century Gothic"/>
      <family val="2"/>
      <scheme val="minor"/>
    </font>
    <font>
      <sz val="37"/>
      <color theme="5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1"/>
      <color theme="7" tint="-0.499984740745262"/>
      <name val="Century Gothic"/>
      <family val="2"/>
      <scheme val="minor"/>
    </font>
    <font>
      <sz val="18"/>
      <color theme="3"/>
      <name val="Century Gothic"/>
      <family val="2"/>
      <scheme val="maj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lightUp">
        <fgColor theme="5"/>
      </patternFill>
    </fill>
    <fill>
      <patternFill patternType="lightUp">
        <fgColor theme="6"/>
      </patternFill>
    </fill>
    <fill>
      <patternFill patternType="lightUp">
        <fgColor theme="7"/>
      </patternFill>
    </fill>
    <fill>
      <patternFill patternType="solid">
        <fgColor theme="0"/>
        <bgColor indexed="64"/>
      </patternFill>
    </fill>
    <fill>
      <patternFill patternType="solid">
        <fgColor theme="3" tint="0.74999237037263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0" tint="-0.14996795556505021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 style="double">
        <color theme="0" tint="-0.14996795556505021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4" tint="-0.499984740745262"/>
      </right>
      <top style="thin">
        <color theme="3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0" fontId="1" fillId="0" borderId="0" applyNumberFormat="0" applyFont="0" applyFill="0" applyBorder="0" applyProtection="0">
      <alignment horizontal="center"/>
    </xf>
    <xf numFmtId="0" fontId="4" fillId="0" borderId="0" applyNumberFormat="0" applyFill="0" applyBorder="0" applyProtection="0"/>
    <xf numFmtId="0" fontId="5" fillId="0" borderId="0" applyNumberFormat="0" applyFill="0" applyBorder="0" applyProtection="0">
      <alignment vertical="top"/>
    </xf>
    <xf numFmtId="0" fontId="6" fillId="3" borderId="1"/>
    <xf numFmtId="0" fontId="3" fillId="4" borderId="0" applyNumberFormat="0" applyFon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0" borderId="0" applyNumberFormat="0" applyFont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19" borderId="13" applyNumberFormat="0" applyAlignment="0" applyProtection="0"/>
    <xf numFmtId="0" fontId="14" fillId="20" borderId="14" applyNumberFormat="0" applyAlignment="0" applyProtection="0"/>
    <xf numFmtId="0" fontId="15" fillId="20" borderId="13" applyNumberFormat="0" applyAlignment="0" applyProtection="0"/>
    <xf numFmtId="0" fontId="16" fillId="0" borderId="15" applyNumberFormat="0" applyFill="0" applyAlignment="0" applyProtection="0"/>
    <xf numFmtId="0" fontId="2" fillId="21" borderId="16" applyNumberFormat="0" applyAlignment="0" applyProtection="0"/>
    <xf numFmtId="0" fontId="17" fillId="0" borderId="0" applyNumberFormat="0" applyFill="0" applyBorder="0" applyAlignment="0" applyProtection="0"/>
    <xf numFmtId="0" fontId="7" fillId="22" borderId="17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8" applyNumberFormat="0" applyFill="0" applyAlignment="0" applyProtection="0"/>
    <xf numFmtId="0" fontId="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9" borderId="5" xfId="1" applyFont="1" applyFill="1" applyBorder="1" applyAlignment="1">
      <alignment horizontal="center" vertical="center"/>
    </xf>
    <xf numFmtId="0" fontId="2" fillId="7" borderId="0" xfId="1" applyFont="1" applyFill="1" applyBorder="1" applyAlignment="1">
      <alignment horizontal="center" vertical="center"/>
    </xf>
    <xf numFmtId="0" fontId="0" fillId="10" borderId="5" xfId="1" applyFont="1" applyFill="1" applyBorder="1" applyAlignment="1">
      <alignment horizontal="center" vertical="center"/>
    </xf>
    <xf numFmtId="0" fontId="2" fillId="8" borderId="7" xfId="1" applyFont="1" applyFill="1" applyBorder="1" applyAlignment="1">
      <alignment horizontal="center" vertical="center"/>
    </xf>
    <xf numFmtId="0" fontId="0" fillId="11" borderId="7" xfId="1" applyFont="1" applyFill="1" applyBorder="1" applyAlignment="1">
      <alignment horizontal="center" vertical="center"/>
    </xf>
    <xf numFmtId="0" fontId="0" fillId="11" borderId="8" xfId="1" applyFont="1" applyFill="1" applyBorder="1" applyAlignment="1">
      <alignment horizontal="center" vertical="center"/>
    </xf>
    <xf numFmtId="0" fontId="6" fillId="3" borderId="1" xfId="4" applyAlignment="1">
      <alignment horizontal="left" vertical="center" indent="1"/>
    </xf>
    <xf numFmtId="0" fontId="0" fillId="4" borderId="4" xfId="5" applyFont="1" applyBorder="1" applyAlignment="1">
      <alignment horizontal="left" vertical="center" indent="1"/>
    </xf>
    <xf numFmtId="0" fontId="0" fillId="4" borderId="6" xfId="5" applyFont="1" applyBorder="1" applyAlignment="1">
      <alignment horizontal="left" vertical="center" indent="1"/>
    </xf>
    <xf numFmtId="0" fontId="0" fillId="12" borderId="2" xfId="0" applyFill="1" applyBorder="1" applyAlignment="1">
      <alignment horizontal="left" vertical="center" indent="1"/>
    </xf>
    <xf numFmtId="0" fontId="0" fillId="12" borderId="4" xfId="0" applyFill="1" applyBorder="1" applyAlignment="1">
      <alignment horizontal="left" vertical="center" indent="1"/>
    </xf>
    <xf numFmtId="0" fontId="0" fillId="13" borderId="0" xfId="0" applyFill="1" applyAlignment="1">
      <alignment horizontal="centerContinuous"/>
    </xf>
    <xf numFmtId="0" fontId="0" fillId="2" borderId="0" xfId="0" applyFill="1" applyAlignment="1">
      <alignment horizontal="center"/>
    </xf>
    <xf numFmtId="0" fontId="6" fillId="3" borderId="1" xfId="1" applyFont="1" applyFill="1" applyBorder="1" applyAlignment="1">
      <alignment horizontal="center" vertical="center"/>
    </xf>
    <xf numFmtId="0" fontId="2" fillId="14" borderId="3" xfId="1" applyFont="1" applyFill="1" applyBorder="1" applyAlignment="1">
      <alignment horizontal="center" vertical="center"/>
    </xf>
    <xf numFmtId="0" fontId="2" fillId="15" borderId="0" xfId="1" applyFont="1" applyFill="1" applyBorder="1" applyAlignment="1">
      <alignment horizontal="center" vertical="center"/>
    </xf>
    <xf numFmtId="0" fontId="2" fillId="14" borderId="11" xfId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2" applyAlignment="1">
      <alignment horizontal="left"/>
    </xf>
    <xf numFmtId="0" fontId="5" fillId="0" borderId="10" xfId="3" applyBorder="1" applyAlignment="1">
      <alignment horizontal="left" vertical="top"/>
    </xf>
  </cellXfs>
  <cellStyles count="57">
    <cellStyle name="20% - Accent1" xfId="34" builtinId="30" customBuiltin="1"/>
    <cellStyle name="20% - Accent2" xfId="38" builtinId="34" customBuiltin="1"/>
    <cellStyle name="20% - Accent3" xfId="42" builtinId="38" customBuiltin="1"/>
    <cellStyle name="20% - Accent4" xfId="46" builtinId="42" customBuiltin="1"/>
    <cellStyle name="20% - Accent5" xfId="50" builtinId="46" customBuiltin="1"/>
    <cellStyle name="20% - Accent6" xfId="54" builtinId="50" customBuiltin="1"/>
    <cellStyle name="40% - Accent1" xfId="35" builtinId="31" customBuiltin="1"/>
    <cellStyle name="40% - Accent2" xfId="39" builtinId="35" customBuiltin="1"/>
    <cellStyle name="40% - Accent3" xfId="43" builtinId="39" customBuiltin="1"/>
    <cellStyle name="40% - Accent4" xfId="47" builtinId="43" customBuiltin="1"/>
    <cellStyle name="40% - Accent5" xfId="51" builtinId="47" customBuiltin="1"/>
    <cellStyle name="40% - Accent6" xfId="55" builtinId="51" customBuiltin="1"/>
    <cellStyle name="60% - Accent1" xfId="36" builtinId="32" customBuiltin="1"/>
    <cellStyle name="60% - Accent2" xfId="40" builtinId="36" customBuiltin="1"/>
    <cellStyle name="60% - Accent3" xfId="44" builtinId="40" customBuiltin="1"/>
    <cellStyle name="60% - Accent4" xfId="48" builtinId="44" customBuiltin="1"/>
    <cellStyle name="60% - Accent5" xfId="52" builtinId="48" customBuiltin="1"/>
    <cellStyle name="60% - Accent6" xfId="56" builtinId="52" customBuiltin="1"/>
    <cellStyle name="Accent1" xfId="33" builtinId="29" customBuiltin="1"/>
    <cellStyle name="Accent2" xfId="37" builtinId="33" customBuiltin="1"/>
    <cellStyle name="Accent3" xfId="41" builtinId="37" customBuiltin="1"/>
    <cellStyle name="Accent4" xfId="45" builtinId="41" customBuiltin="1"/>
    <cellStyle name="Accent5" xfId="49" builtinId="45" customBuiltin="1"/>
    <cellStyle name="Accent6" xfId="53" builtinId="49" customBuiltin="1"/>
    <cellStyle name="Bad" xfId="22" builtinId="27" customBuiltin="1"/>
    <cellStyle name="Calculation" xfId="26" builtinId="22" customBuiltin="1"/>
    <cellStyle name="Check Cell" xfId="28" builtinId="23" customBuiltin="1"/>
    <cellStyle name="Comma" xfId="13" builtinId="3" customBuiltin="1"/>
    <cellStyle name="Comma [0]" xfId="14" builtinId="6" customBuiltin="1"/>
    <cellStyle name="Currency" xfId="15" builtinId="4" customBuiltin="1"/>
    <cellStyle name="Currency [0]" xfId="16" builtinId="7" customBuiltin="1"/>
    <cellStyle name="Explanatory Text" xfId="31" builtinId="53" customBuiltin="1"/>
    <cellStyle name="Good" xfId="21" builtinId="26" customBuiltin="1"/>
    <cellStyle name="Heading 1" xfId="2" builtinId="16" customBuiltin="1"/>
    <cellStyle name="Heading 2" xfId="3" builtinId="17" customBuiltin="1"/>
    <cellStyle name="Heading 3" xfId="19" builtinId="18" customBuiltin="1"/>
    <cellStyle name="Heading 4" xfId="20" builtinId="19" customBuiltin="1"/>
    <cellStyle name="Input" xfId="24" builtinId="20" customBuiltin="1"/>
    <cellStyle name="Keskele" xfId="1"/>
    <cellStyle name="Linked Cell" xfId="27" builtinId="24" customBuiltin="1"/>
    <cellStyle name="Neutral" xfId="23" builtinId="28" customBuiltin="1"/>
    <cellStyle name="Normal" xfId="0" builtinId="0" customBuiltin="1"/>
    <cellStyle name="Note" xfId="30" builtinId="10" customBuiltin="1"/>
    <cellStyle name="Output" xfId="25" builtinId="21" customBuiltin="1"/>
    <cellStyle name="Percent" xfId="17" builtinId="5" customBuiltin="1"/>
    <cellStyle name="Puudub sisend Arutelu" xfId="12"/>
    <cellStyle name="Puudub sisend Kontakteerutud" xfId="10"/>
    <cellStyle name="Puudub sisend Võidetud" xfId="11"/>
    <cellStyle name="Sebra" xfId="5"/>
    <cellStyle name="Sisend Arutelu" xfId="8"/>
    <cellStyle name="Sisend Kontakteerutud" xfId="7"/>
    <cellStyle name="Sisend Päis" xfId="4"/>
    <cellStyle name="Sisend Tuvastatud" xfId="6"/>
    <cellStyle name="Sisend Võidetud" xfId="9"/>
    <cellStyle name="Title" xfId="18" builtinId="15" customBuiltin="1"/>
    <cellStyle name="Total" xfId="32" builtinId="25" customBuiltin="1"/>
    <cellStyle name="Warning Text" xfId="29" builtinId="11" customBuiltin="1"/>
  </cellStyles>
  <dxfs count="0"/>
  <tableStyles count="0" defaultTableStyle="TableStyleMedium2" defaultPivotStyle="PivotStyleDark1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0.94638833505692965"/>
        </c:manualLayout>
      </c:layout>
      <c:areaChart>
        <c:grouping val="standard"/>
        <c:varyColors val="0"/>
        <c:ser>
          <c:idx val="5"/>
          <c:order val="0"/>
          <c:spPr>
            <a:solidFill>
              <a:schemeClr val="accent4"/>
            </a:solidFill>
            <a:ln>
              <a:noFill/>
            </a:ln>
          </c:spPr>
          <c:val>
            <c:numRef>
              <c:f>mahaarvamine!$AJ$11:$AJ$16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233</c:v>
                </c:pt>
                <c:pt idx="5">
                  <c:v>190.5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FA-4901-9A1A-9543EB491AA4}"/>
            </c:ext>
          </c:extLst>
        </c:ser>
        <c:ser>
          <c:idx val="4"/>
          <c:order val="1"/>
          <c:spPr>
            <a:solidFill>
              <a:schemeClr val="accent3"/>
            </a:solidFill>
            <a:ln>
              <a:noFill/>
            </a:ln>
          </c:spPr>
          <c:val>
            <c:numRef>
              <c:f>mahaarvamine!$AI$11:$AI$16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258</c:v>
                </c:pt>
                <c:pt idx="4">
                  <c:v>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FA-4901-9A1A-9543EB491AA4}"/>
            </c:ext>
          </c:extLst>
        </c:ser>
        <c:ser>
          <c:idx val="3"/>
          <c:order val="2"/>
          <c:spPr>
            <a:solidFill>
              <a:schemeClr val="accent2">
                <a:lumMod val="75000"/>
              </a:schemeClr>
            </a:solidFill>
            <a:ln>
              <a:noFill/>
            </a:ln>
          </c:spPr>
          <c:val>
            <c:numRef>
              <c:f>mahaarvamine!$AH$11:$AH$16</c:f>
              <c:numCache>
                <c:formatCode>General</c:formatCode>
                <c:ptCount val="6"/>
                <c:pt idx="1">
                  <c:v>0</c:v>
                </c:pt>
                <c:pt idx="2">
                  <c:v>308</c:v>
                </c:pt>
                <c:pt idx="3">
                  <c:v>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FA-4901-9A1A-9543EB491AA4}"/>
            </c:ext>
          </c:extLst>
        </c:ser>
        <c:ser>
          <c:idx val="2"/>
          <c:order val="3"/>
          <c:spPr>
            <a:solidFill>
              <a:schemeClr val="accent1">
                <a:lumMod val="50000"/>
              </a:schemeClr>
            </a:solidFill>
            <a:ln w="19050" cap="rnd">
              <a:noFill/>
              <a:round/>
            </a:ln>
            <a:effectLst/>
          </c:spPr>
          <c:val>
            <c:numRef>
              <c:f>mahaarvamine!$AG$11:$AG$17</c:f>
              <c:numCache>
                <c:formatCode>General</c:formatCode>
                <c:ptCount val="7"/>
                <c:pt idx="1">
                  <c:v>308</c:v>
                </c:pt>
                <c:pt idx="2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FA-4901-9A1A-9543EB491AA4}"/>
            </c:ext>
          </c:extLst>
        </c:ser>
        <c:ser>
          <c:idx val="0"/>
          <c:order val="4"/>
          <c:spPr>
            <a:solidFill>
              <a:schemeClr val="bg1"/>
            </a:solidFill>
            <a:ln w="0" cap="rnd">
              <a:solidFill>
                <a:schemeClr val="bg1"/>
              </a:solidFill>
              <a:round/>
            </a:ln>
            <a:effectLst/>
          </c:spPr>
          <c:val>
            <c:numRef>
              <c:f>mahaarvamine!$AD$11:$AD$16</c:f>
              <c:numCache>
                <c:formatCode>General</c:formatCode>
                <c:ptCount val="6"/>
                <c:pt idx="0">
                  <c:v>50</c:v>
                </c:pt>
                <c:pt idx="1">
                  <c:v>58</c:v>
                </c:pt>
                <c:pt idx="2">
                  <c:v>58</c:v>
                </c:pt>
                <c:pt idx="3">
                  <c:v>108</c:v>
                </c:pt>
                <c:pt idx="4">
                  <c:v>133</c:v>
                </c:pt>
                <c:pt idx="5">
                  <c:v>175.5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FA-4901-9A1A-9543EB491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0966384"/>
        <c:axId val="510966776"/>
      </c:areaChart>
      <c:scatterChart>
        <c:scatterStyle val="lineMarker"/>
        <c:varyColors val="0"/>
        <c:ser>
          <c:idx val="1"/>
          <c:order val="5"/>
          <c:spPr>
            <a:ln w="28575"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mahaarvamine!$Y$11:$Y$16</c:f>
              <c:numCache>
                <c:formatCode>General</c:formatCode>
                <c:ptCount val="6"/>
                <c:pt idx="0">
                  <c:v>1.8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mahaarvamine!$AD$11:$AD$16</c:f>
              <c:numCache>
                <c:formatCode>General</c:formatCode>
                <c:ptCount val="6"/>
                <c:pt idx="0">
                  <c:v>50</c:v>
                </c:pt>
                <c:pt idx="1">
                  <c:v>58</c:v>
                </c:pt>
                <c:pt idx="2">
                  <c:v>58</c:v>
                </c:pt>
                <c:pt idx="3">
                  <c:v>108</c:v>
                </c:pt>
                <c:pt idx="4">
                  <c:v>133</c:v>
                </c:pt>
                <c:pt idx="5">
                  <c:v>175.5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DFA-4901-9A1A-9543EB491AA4}"/>
            </c:ext>
          </c:extLst>
        </c:ser>
        <c:ser>
          <c:idx val="6"/>
          <c:order val="6"/>
          <c:spPr>
            <a:ln w="28575"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mahaarvamine!$Y$11:$Y$16</c:f>
              <c:numCache>
                <c:formatCode>General</c:formatCode>
                <c:ptCount val="6"/>
                <c:pt idx="0">
                  <c:v>1.8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mahaarvamine!$AE$11:$AE$16</c:f>
              <c:numCache>
                <c:formatCode>General</c:formatCode>
                <c:ptCount val="6"/>
                <c:pt idx="0">
                  <c:v>316</c:v>
                </c:pt>
                <c:pt idx="1">
                  <c:v>308</c:v>
                </c:pt>
                <c:pt idx="2">
                  <c:v>308</c:v>
                </c:pt>
                <c:pt idx="3">
                  <c:v>258</c:v>
                </c:pt>
                <c:pt idx="4">
                  <c:v>233</c:v>
                </c:pt>
                <c:pt idx="5">
                  <c:v>190.5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DFA-4901-9A1A-9543EB491AA4}"/>
            </c:ext>
          </c:extLst>
        </c:ser>
        <c:ser>
          <c:idx val="8"/>
          <c:order val="7"/>
          <c:tx>
            <c:v>Kaotatud</c:v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5A86C8F9-134C-414E-8660-1452E2F17A4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8DFA-4901-9A1A-9543EB491AA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5B1C250-42C6-4E7D-A027-08AF269393E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8DFA-4901-9A1A-9543EB491AA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B847A82-1B76-4438-8230-349F5BDA86B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8DFA-4901-9A1A-9543EB491A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mahaarvamine!$Q$13:$Q$15</c:f>
              <c:numCache>
                <c:formatCode>General</c:formatCode>
                <c:ptCount val="3"/>
                <c:pt idx="0">
                  <c:v>2.4500000000000002</c:v>
                </c:pt>
                <c:pt idx="1">
                  <c:v>3.45</c:v>
                </c:pt>
                <c:pt idx="2">
                  <c:v>4.45</c:v>
                </c:pt>
              </c:numCache>
            </c:numRef>
          </c:xVal>
          <c:yVal>
            <c:numRef>
              <c:f>mahaarvamine!$R$13:$R$15</c:f>
              <c:numCache>
                <c:formatCode>General</c:formatCode>
                <c:ptCount val="3"/>
                <c:pt idx="0">
                  <c:v>147.864</c:v>
                </c:pt>
                <c:pt idx="1">
                  <c:v>147.864</c:v>
                </c:pt>
                <c:pt idx="2">
                  <c:v>147.864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mahaarvamine!$O$13:$O$15</c15:f>
                <c15:dlblRangeCache>
                  <c:ptCount val="3"/>
                  <c:pt idx="0">
                    <c:v>KAOTATUD 20</c:v>
                  </c:pt>
                  <c:pt idx="1">
                    <c:v>KAOTATUD 15</c:v>
                  </c:pt>
                  <c:pt idx="2">
                    <c:v>KAOTATUD 35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8DFA-4901-9A1A-9543EB491AA4}"/>
            </c:ext>
          </c:extLst>
        </c:ser>
        <c:ser>
          <c:idx val="9"/>
          <c:order val="8"/>
          <c:tx>
            <c:v>Kõlbmatud</c:v>
          </c:tx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270205CC-97F7-4C08-ACCA-F0F8AFD3703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8DFA-4901-9A1A-9543EB491A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mahaarvamine!$V$13</c:f>
              <c:numCache>
                <c:formatCode>General</c:formatCode>
                <c:ptCount val="1"/>
                <c:pt idx="0">
                  <c:v>2.4500000000000002</c:v>
                </c:pt>
              </c:numCache>
            </c:numRef>
          </c:xVal>
          <c:yVal>
            <c:numRef>
              <c:f>mahaarvamine!$W$13</c:f>
              <c:numCache>
                <c:formatCode>General</c:formatCode>
                <c:ptCount val="1"/>
                <c:pt idx="0">
                  <c:v>135.96899999999999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mahaarvamine!$T$13</c15:f>
                <c15:dlblRangeCache>
                  <c:ptCount val="1"/>
                  <c:pt idx="0">
                    <c:v>KÕLBMATUD 9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C-8DFA-4901-9A1A-9543EB491AA4}"/>
            </c:ext>
          </c:extLst>
        </c:ser>
        <c:ser>
          <c:idx val="10"/>
          <c:order val="9"/>
          <c:tx>
            <c:v>Võidumull</c:v>
          </c:tx>
          <c:marker>
            <c:symbol val="circle"/>
            <c:size val="62"/>
            <c:spPr>
              <a:solidFill>
                <a:schemeClr val="accent4"/>
              </a:solidFill>
              <a:ln>
                <a:noFill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36F27DDF-0380-4A29-80DC-FB984D61D39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8DFA-4901-9A1A-9543EB491A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0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mahaarvamine!$L$17</c:f>
              <c:numCache>
                <c:formatCode>General</c:formatCode>
                <c:ptCount val="1"/>
                <c:pt idx="0">
                  <c:v>6.44</c:v>
                </c:pt>
              </c:numCache>
            </c:numRef>
          </c:xVal>
          <c:yVal>
            <c:numRef>
              <c:f>mahaarvamine!$M$17</c:f>
              <c:numCache>
                <c:formatCode>General</c:formatCode>
                <c:ptCount val="1"/>
                <c:pt idx="0">
                  <c:v>183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mahaarvamine!$K$17</c15:f>
                <c15:dlblRangeCache>
                  <c:ptCount val="1"/>
                  <c:pt idx="0">
                    <c:v>15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E-8DFA-4901-9A1A-9543EB491AA4}"/>
            </c:ext>
          </c:extLst>
        </c:ser>
        <c:ser>
          <c:idx val="11"/>
          <c:order val="10"/>
          <c:tx>
            <c:v>Protsendid</c:v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E564803A-282F-4FB3-88CD-740B837E627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8DFA-4901-9A1A-9543EB491AA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542D6AF-8470-4A16-962F-2835523F102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8DFA-4901-9A1A-9543EB491AA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FCA5A43-DEE5-46CC-995A-9306E715F6B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8DFA-4901-9A1A-9543EB491AA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F330128-FE1F-4BFD-9585-989DEFAF5D4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8DFA-4901-9A1A-9543EB491A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1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mahaarvamine!$G$13:$G$16</c:f>
              <c:numCache>
                <c:formatCode>General</c:formatCode>
                <c:ptCount val="4"/>
                <c:pt idx="0">
                  <c:v>2.4500000000000002</c:v>
                </c:pt>
                <c:pt idx="1">
                  <c:v>3.45</c:v>
                </c:pt>
                <c:pt idx="2">
                  <c:v>4.45</c:v>
                </c:pt>
                <c:pt idx="3">
                  <c:v>5.3500000000000005</c:v>
                </c:pt>
              </c:numCache>
            </c:numRef>
          </c:xVal>
          <c:yVal>
            <c:numRef>
              <c:f>mahaarvamine!$H$13:$H$16</c:f>
              <c:numCache>
                <c:formatCode>General</c:formatCode>
                <c:ptCount val="4"/>
                <c:pt idx="0">
                  <c:v>190.0455</c:v>
                </c:pt>
                <c:pt idx="1">
                  <c:v>190.0455</c:v>
                </c:pt>
                <c:pt idx="2">
                  <c:v>190.0455</c:v>
                </c:pt>
                <c:pt idx="3">
                  <c:v>190.0455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mahaarvamine!$E$13:$E$16</c15:f>
                <c15:dlblRangeCache>
                  <c:ptCount val="4"/>
                  <c:pt idx="0">
                    <c:v>100%</c:v>
                  </c:pt>
                  <c:pt idx="1">
                    <c:v>60%</c:v>
                  </c:pt>
                  <c:pt idx="2">
                    <c:v>40%</c:v>
                  </c:pt>
                  <c:pt idx="3">
                    <c:v>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3-8DFA-4901-9A1A-9543EB491AA4}"/>
            </c:ext>
          </c:extLst>
        </c:ser>
        <c:ser>
          <c:idx val="7"/>
          <c:order val="11"/>
          <c:tx>
            <c:v>Etapp kokku 2</c:v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517CE609-3A4C-443E-A432-F7402536A34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8DFA-4901-9A1A-9543EB491AA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0E1251C-9389-4AF5-BABF-43DB7CBBAC9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8DFA-4901-9A1A-9543EB491AA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E88C0EE-ABE2-411A-9A8E-69A5B8614B3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8DFA-4901-9A1A-9543EB491AA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2B5FEF5-8433-40F1-A67C-9B2F6DE8B7B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8DFA-4901-9A1A-9543EB491A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mahaarvamine!$L$13:$L$16</c:f>
              <c:numCache>
                <c:formatCode>General</c:formatCode>
                <c:ptCount val="4"/>
                <c:pt idx="0">
                  <c:v>2.4500000000000002</c:v>
                </c:pt>
                <c:pt idx="1">
                  <c:v>3.45</c:v>
                </c:pt>
                <c:pt idx="2">
                  <c:v>4.45</c:v>
                </c:pt>
                <c:pt idx="3">
                  <c:v>5.3500000000000005</c:v>
                </c:pt>
              </c:numCache>
            </c:numRef>
          </c:xVal>
          <c:yVal>
            <c:numRef>
              <c:f>mahaarvamine!$M$13:$M$16</c:f>
              <c:numCache>
                <c:formatCode>General</c:formatCode>
                <c:ptCount val="4"/>
                <c:pt idx="0">
                  <c:v>175.9545</c:v>
                </c:pt>
                <c:pt idx="1">
                  <c:v>175.9545</c:v>
                </c:pt>
                <c:pt idx="2">
                  <c:v>175.9545</c:v>
                </c:pt>
                <c:pt idx="3">
                  <c:v>175.9545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mahaarvamine!$J$13:$J$16</c15:f>
                <c15:dlblRangeCache>
                  <c:ptCount val="4"/>
                  <c:pt idx="0">
                    <c:v>TUVASTATUD 250</c:v>
                  </c:pt>
                  <c:pt idx="1">
                    <c:v>KONTAKTEERUTUD 150</c:v>
                  </c:pt>
                  <c:pt idx="2">
                    <c:v>ARUTELU 100</c:v>
                  </c:pt>
                  <c:pt idx="3">
                    <c:v>VÕIDETUD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8-8DFA-4901-9A1A-9543EB491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0966384"/>
        <c:axId val="510966776"/>
      </c:scatterChart>
      <c:catAx>
        <c:axId val="510966384"/>
        <c:scaling>
          <c:orientation val="minMax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510966776"/>
        <c:crosses val="autoZero"/>
        <c:auto val="1"/>
        <c:lblAlgn val="ctr"/>
        <c:lblOffset val="100"/>
        <c:noMultiLvlLbl val="1"/>
      </c:catAx>
      <c:valAx>
        <c:axId val="510966776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10966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38098</xdr:colOff>
      <xdr:row>0</xdr:row>
      <xdr:rowOff>0</xdr:rowOff>
    </xdr:from>
    <xdr:to>
      <xdr:col>19</xdr:col>
      <xdr:colOff>276225</xdr:colOff>
      <xdr:row>14</xdr:row>
      <xdr:rowOff>85724</xdr:rowOff>
    </xdr:to>
    <xdr:graphicFrame macro="">
      <xdr:nvGraphicFramePr>
        <xdr:cNvPr id="3" name="Müügilehter" descr="Müügi lehterdiagramm kujutab müügitegevuse etappe ja vastavaid andmeid.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</xdr:colOff>
      <xdr:row>8</xdr:row>
      <xdr:rowOff>38101</xdr:rowOff>
    </xdr:from>
    <xdr:to>
      <xdr:col>5</xdr:col>
      <xdr:colOff>9525</xdr:colOff>
      <xdr:row>10</xdr:row>
      <xdr:rowOff>200025</xdr:rowOff>
    </xdr:to>
    <xdr:grpSp>
      <xdr:nvGrpSpPr>
        <xdr:cNvPr id="6" name="Näpunäide." descr="Müügi lehterdiagrammi värskendamiseks sisestage ülalolevatesse lahtritesse andmed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323851" y="3619501"/>
          <a:ext cx="4705349" cy="638174"/>
          <a:chOff x="323851" y="3762376"/>
          <a:chExt cx="3609974" cy="457200"/>
        </a:xfrm>
      </xdr:grpSpPr>
      <xdr:sp macro="" textlink="">
        <xdr:nvSpPr>
          <xdr:cNvPr id="2" name="Ristkülik 1" descr="Näpunäite teksti ümbritsevad sulud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323851" y="3810000"/>
            <a:ext cx="3600450" cy="352425"/>
          </a:xfrm>
          <a:prstGeom prst="rect">
            <a:avLst/>
          </a:prstGeom>
          <a:noFill/>
          <a:ln>
            <a:solidFill>
              <a:schemeClr val="accent4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endParaRPr lang="en-US" sz="1100"/>
          </a:p>
        </xdr:txBody>
      </xdr:sp>
      <xdr:sp macro="" textlink="">
        <xdr:nvSpPr>
          <xdr:cNvPr id="4" name="Ristkülik 3" descr="Näpunäite tekst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476250" y="3762376"/>
            <a:ext cx="3314700" cy="4572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endParaRPr lang="en-US" sz="1100"/>
          </a:p>
        </xdr:txBody>
      </xdr:sp>
      <xdr:sp macro="" textlink="">
        <xdr:nvSpPr>
          <xdr:cNvPr id="5" name="Ristkülik 4" descr="Näpunäite tekst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361950" y="3819525"/>
            <a:ext cx="3571875" cy="3524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et" sz="1100" b="1">
                <a:solidFill>
                  <a:schemeClr val="accent4">
                    <a:lumMod val="50000"/>
                  </a:schemeClr>
                </a:solidFill>
                <a:latin typeface="Century Gothic" panose="020B0502020202020204" pitchFamily="34" charset="0"/>
              </a:rPr>
              <a:t>NÄPUNÄIDE.</a:t>
            </a:r>
            <a:r>
              <a:rPr lang="et" sz="1100">
                <a:solidFill>
                  <a:schemeClr val="accent4">
                    <a:lumMod val="50000"/>
                  </a:schemeClr>
                </a:solidFill>
                <a:latin typeface="Century Gothic" panose="020B0502020202020204" pitchFamily="34" charset="0"/>
              </a:rPr>
              <a:t> Müügi lehterdiagrammi värskendamiseks sisestage ülalolevatesse lahtritesse andmed.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Sales Pipeline">
      <a:dk1>
        <a:sysClr val="windowText" lastClr="000000"/>
      </a:dk1>
      <a:lt1>
        <a:sysClr val="window" lastClr="FFFFFF"/>
      </a:lt1>
      <a:dk2>
        <a:srgbClr val="1B2C2E"/>
      </a:dk2>
      <a:lt2>
        <a:srgbClr val="EBEBEB"/>
      </a:lt2>
      <a:accent1>
        <a:srgbClr val="FFB54A"/>
      </a:accent1>
      <a:accent2>
        <a:srgbClr val="ED5200"/>
      </a:accent2>
      <a:accent3>
        <a:srgbClr val="CF2E4B"/>
      </a:accent3>
      <a:accent4>
        <a:srgbClr val="5F1A47"/>
      </a:accent4>
      <a:accent5>
        <a:srgbClr val="A8CE41"/>
      </a:accent5>
      <a:accent6>
        <a:srgbClr val="18B7B3"/>
      </a:accent6>
      <a:hlink>
        <a:srgbClr val="18B7B3"/>
      </a:hlink>
      <a:folHlink>
        <a:srgbClr val="5F1A47"/>
      </a:folHlink>
    </a:clrScheme>
    <a:fontScheme name="200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P14"/>
  <sheetViews>
    <sheetView showGridLines="0" tabSelected="1" zoomScaleNormal="100" workbookViewId="0"/>
  </sheetViews>
  <sheetFormatPr defaultRowHeight="18.75" customHeight="1" x14ac:dyDescent="0.3"/>
  <cols>
    <col min="1" max="1" width="4.25" customWidth="1"/>
    <col min="2" max="2" width="17.25" customWidth="1"/>
    <col min="3" max="3" width="14.875" customWidth="1"/>
    <col min="4" max="4" width="12.75" customWidth="1"/>
    <col min="5" max="5" width="16.75" customWidth="1"/>
    <col min="6" max="6" width="13.625" customWidth="1"/>
  </cols>
  <sheetData>
    <row r="1" spans="2:16" ht="104.25" customHeight="1" x14ac:dyDescent="0.6">
      <c r="B1" s="23" t="s">
        <v>0</v>
      </c>
      <c r="C1" s="23"/>
      <c r="D1" s="23"/>
      <c r="E1" s="23"/>
      <c r="F1" s="22" t="s">
        <v>11</v>
      </c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2:16" ht="65.25" customHeight="1" x14ac:dyDescent="0.3">
      <c r="B2" s="24" t="s">
        <v>1</v>
      </c>
      <c r="C2" s="24"/>
      <c r="D2" s="24"/>
      <c r="E2" s="24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2:16" ht="18.75" customHeight="1" x14ac:dyDescent="0.3">
      <c r="B3" s="9" t="s">
        <v>2</v>
      </c>
      <c r="C3" s="16" t="s">
        <v>8</v>
      </c>
      <c r="D3" s="16" t="s">
        <v>9</v>
      </c>
      <c r="E3" s="16" t="s">
        <v>10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2:16" ht="18.75" customHeight="1" x14ac:dyDescent="0.3">
      <c r="B4" s="12" t="s">
        <v>3</v>
      </c>
      <c r="C4" s="17">
        <v>250</v>
      </c>
      <c r="D4" s="17">
        <v>20</v>
      </c>
      <c r="E4" s="19">
        <v>9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2:16" ht="18.75" customHeight="1" x14ac:dyDescent="0.3">
      <c r="B5" s="10" t="s">
        <v>4</v>
      </c>
      <c r="C5" s="18">
        <v>150</v>
      </c>
      <c r="D5" s="18">
        <v>15</v>
      </c>
      <c r="E5" s="3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2:16" ht="18.75" customHeight="1" x14ac:dyDescent="0.3">
      <c r="B6" s="13" t="s">
        <v>5</v>
      </c>
      <c r="C6" s="4">
        <v>100</v>
      </c>
      <c r="D6" s="4">
        <v>35</v>
      </c>
      <c r="E6" s="5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2:16" ht="18.75" customHeight="1" x14ac:dyDescent="0.3">
      <c r="B7" s="11" t="s">
        <v>6</v>
      </c>
      <c r="C7" s="6">
        <v>15</v>
      </c>
      <c r="D7" s="7"/>
      <c r="E7" s="8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2:16" ht="18.75" customHeight="1" thickBot="1" x14ac:dyDescent="0.35"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2:16" ht="18.75" customHeight="1" thickTop="1" x14ac:dyDescent="0.3">
      <c r="B9" s="20" t="s">
        <v>7</v>
      </c>
      <c r="C9" s="20"/>
      <c r="D9" s="20"/>
      <c r="E9" s="20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2:16" ht="18.75" customHeight="1" x14ac:dyDescent="0.3">
      <c r="B10" s="21"/>
      <c r="C10" s="21"/>
      <c r="D10" s="21"/>
      <c r="E10" s="21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2:16" ht="18.75" customHeight="1" x14ac:dyDescent="0.3"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2:16" ht="18.75" customHeight="1" x14ac:dyDescent="0.3"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2:16" ht="18.75" customHeight="1" x14ac:dyDescent="0.3"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2:16" ht="18.75" customHeight="1" x14ac:dyDescent="0.3"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</sheetData>
  <mergeCells count="4">
    <mergeCell ref="B9:E10"/>
    <mergeCell ref="F1:P14"/>
    <mergeCell ref="B1:E1"/>
    <mergeCell ref="B2:E2"/>
  </mergeCells>
  <dataValidations xWindow="34" yWindow="315" count="7">
    <dataValidation allowBlank="1" showInputMessage="1" showErrorMessage="1" prompt="Sellel müügivõimaluste töölehel saate luua müügi lehterdiagrammi. Sisestage andmed lahtritesse B4–E7. Diagramm värskendatakse lahtris F1 automaatselt." sqref="A1"/>
    <dataValidation allowBlank="1" showInputMessage="1" showErrorMessage="1" prompt="Selles lahtris on töölehe pealkiri." sqref="B1:E1"/>
    <dataValidation allowBlank="1" showInputMessage="1" showErrorMessage="1" prompt="Selles lahtris on töölehe alapealkiri. Paremale jääva müügi lehterdiagrammi värskendamiseks kohandage müügitegevuse etappe ja sisestage allolevatesse lahtritesse andmed." sqref="B2:E2"/>
    <dataValidation allowBlank="1" showInputMessage="1" showErrorMessage="1" prompt="Selle veeru päiselahtri all saate etappe muuta ja lisada uusi." sqref="B3"/>
    <dataValidation allowBlank="1" showInputMessage="1" showErrorMessage="1" prompt="Selle veeru päiselahtri alla sisestage müügivõimalused." sqref="C3"/>
    <dataValidation allowBlank="1" showInputMessage="1" showErrorMessage="1" prompt="Selle veeru päiselahtri alla sisestage kaotatud müügitehingud." sqref="D3"/>
    <dataValidation allowBlank="1" showInputMessage="1" showErrorMessage="1" prompt="Selle veeru päiselahtri alla sisestage kõlbmatuks osutunud müügitehingud." sqref="E3"/>
  </dataValidations>
  <printOptions horizontalCentered="1" verticalCentered="1"/>
  <pageMargins left="0.45" right="0.45" top="0.75" bottom="0.75" header="0.3" footer="0.3"/>
  <pageSetup paperSize="9" scale="78" fitToHeight="0" orientation="landscape" r:id="rId1"/>
  <headerFooter differentFirst="1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workbookViewId="0">
      <selection activeCell="A2" sqref="A2"/>
    </sheetView>
  </sheetViews>
  <sheetFormatPr defaultRowHeight="16.5" x14ac:dyDescent="0.3"/>
  <cols>
    <col min="2" max="2" width="15.375" customWidth="1"/>
    <col min="5" max="5" width="17.75" customWidth="1"/>
    <col min="6" max="6" width="9" customWidth="1"/>
    <col min="9" max="9" width="6.25" customWidth="1"/>
    <col min="10" max="10" width="21" customWidth="1"/>
    <col min="11" max="11" width="9" customWidth="1"/>
    <col min="12" max="13" width="9.25" customWidth="1"/>
    <col min="14" max="14" width="6.25" customWidth="1"/>
    <col min="15" max="15" width="17.75" customWidth="1"/>
    <col min="16" max="16" width="9.25" customWidth="1"/>
    <col min="17" max="17" width="9" customWidth="1"/>
    <col min="19" max="19" width="6.25" customWidth="1"/>
    <col min="20" max="20" width="17.75" customWidth="1"/>
    <col min="21" max="22" width="9" customWidth="1"/>
    <col min="28" max="28" width="18" customWidth="1"/>
    <col min="29" max="29" width="16.375" customWidth="1"/>
  </cols>
  <sheetData>
    <row r="1" spans="1:36" x14ac:dyDescent="0.3">
      <c r="A1" t="s">
        <v>12</v>
      </c>
    </row>
    <row r="7" spans="1:36" x14ac:dyDescent="0.3">
      <c r="B7" t="s">
        <v>13</v>
      </c>
      <c r="C7">
        <f>AVERAGE(AD13:AE13)</f>
        <v>183</v>
      </c>
    </row>
    <row r="9" spans="1:36" x14ac:dyDescent="0.3">
      <c r="AD9">
        <f>AA12/2+8+50</f>
        <v>183</v>
      </c>
    </row>
    <row r="10" spans="1:36" x14ac:dyDescent="0.3">
      <c r="E10" s="14" t="s">
        <v>18</v>
      </c>
      <c r="F10" s="14"/>
      <c r="G10" s="14"/>
      <c r="H10" s="14"/>
      <c r="J10" s="14" t="s">
        <v>23</v>
      </c>
      <c r="K10" s="14"/>
      <c r="L10" s="14"/>
      <c r="M10" s="14"/>
      <c r="O10" s="14" t="s">
        <v>24</v>
      </c>
      <c r="P10" s="14"/>
      <c r="Q10" s="14"/>
      <c r="R10" s="14"/>
      <c r="T10" s="14" t="s">
        <v>25</v>
      </c>
      <c r="U10" s="14"/>
      <c r="V10" s="14"/>
      <c r="W10" s="14"/>
      <c r="Y10" s="14" t="s">
        <v>26</v>
      </c>
    </row>
    <row r="11" spans="1:36" x14ac:dyDescent="0.3">
      <c r="B11" t="s">
        <v>14</v>
      </c>
      <c r="C11" s="1" t="s">
        <v>17</v>
      </c>
      <c r="E11" t="s">
        <v>19</v>
      </c>
      <c r="G11" s="1">
        <v>0.45</v>
      </c>
      <c r="H11" s="1">
        <f>3.85%*C7</f>
        <v>7.0454999999999997</v>
      </c>
      <c r="J11" t="s">
        <v>19</v>
      </c>
      <c r="L11" s="1">
        <v>0.45</v>
      </c>
      <c r="M11" s="1">
        <f>-3.85%*C7</f>
        <v>-7.0454999999999997</v>
      </c>
      <c r="O11" t="s">
        <v>19</v>
      </c>
      <c r="Q11" s="1">
        <v>0.45</v>
      </c>
      <c r="R11" s="1">
        <f>-19.2%*C7</f>
        <v>-35.136000000000003</v>
      </c>
      <c r="T11" t="s">
        <v>19</v>
      </c>
      <c r="V11" s="1">
        <v>0.45</v>
      </c>
      <c r="W11" s="1">
        <f>-25.7%*C7</f>
        <v>-47.030999999999999</v>
      </c>
      <c r="Y11">
        <v>1.8</v>
      </c>
      <c r="AD11">
        <f>AD12-8</f>
        <v>50</v>
      </c>
      <c r="AE11">
        <f>AE12+8</f>
        <v>316</v>
      </c>
    </row>
    <row r="12" spans="1:36" x14ac:dyDescent="0.3">
      <c r="B12" t="s">
        <v>15</v>
      </c>
      <c r="E12" s="1" t="s">
        <v>20</v>
      </c>
      <c r="F12" s="1" t="s">
        <v>21</v>
      </c>
      <c r="G12" s="1" t="s">
        <v>17</v>
      </c>
      <c r="H12" s="1" t="s">
        <v>22</v>
      </c>
      <c r="J12" s="1" t="s">
        <v>20</v>
      </c>
      <c r="K12" s="1" t="s">
        <v>21</v>
      </c>
      <c r="L12" s="1" t="s">
        <v>17</v>
      </c>
      <c r="M12" s="1" t="s">
        <v>22</v>
      </c>
      <c r="O12" s="1" t="s">
        <v>20</v>
      </c>
      <c r="P12" s="1" t="s">
        <v>21</v>
      </c>
      <c r="Q12" s="1" t="s">
        <v>17</v>
      </c>
      <c r="R12" s="1" t="s">
        <v>22</v>
      </c>
      <c r="T12" s="1" t="s">
        <v>20</v>
      </c>
      <c r="U12" s="1" t="s">
        <v>21</v>
      </c>
      <c r="V12" s="1" t="s">
        <v>17</v>
      </c>
      <c r="W12" s="1" t="s">
        <v>22</v>
      </c>
      <c r="Y12">
        <v>2</v>
      </c>
      <c r="AA12">
        <f>K13</f>
        <v>250</v>
      </c>
      <c r="AB12" t="s">
        <v>3</v>
      </c>
      <c r="AD12">
        <f>-AA12/2+$AD$9</f>
        <v>58</v>
      </c>
      <c r="AE12">
        <f>AA12/2+$AD$9</f>
        <v>308</v>
      </c>
      <c r="AG12">
        <f>AE12</f>
        <v>308</v>
      </c>
      <c r="AH12">
        <v>0</v>
      </c>
      <c r="AI12">
        <v>0</v>
      </c>
      <c r="AJ12">
        <v>0</v>
      </c>
    </row>
    <row r="13" spans="1:36" x14ac:dyDescent="0.3">
      <c r="B13" t="s">
        <v>3</v>
      </c>
      <c r="C13">
        <v>2</v>
      </c>
      <c r="E13" s="2">
        <f>F13</f>
        <v>1</v>
      </c>
      <c r="F13" s="2">
        <v>1</v>
      </c>
      <c r="G13" s="1">
        <f>$C13+G$11</f>
        <v>2.4500000000000002</v>
      </c>
      <c r="H13" s="1">
        <f>$C$7+$H$11</f>
        <v>190.0455</v>
      </c>
      <c r="J13" s="1" t="str">
        <f>UPPER(B13)&amp;" "&amp;K13</f>
        <v>TUVASTATUD 250</v>
      </c>
      <c r="K13" s="15">
        <f>'Kampaania müügilehter'!C4</f>
        <v>250</v>
      </c>
      <c r="L13" s="1">
        <f>$C13+L$11</f>
        <v>2.4500000000000002</v>
      </c>
      <c r="M13" s="1">
        <f>$C$7+$M$11</f>
        <v>175.9545</v>
      </c>
      <c r="O13" s="1" t="str">
        <f>"KAOTATUD " &amp; P13</f>
        <v>KAOTATUD 20</v>
      </c>
      <c r="P13" s="15">
        <f>'Kampaania müügilehter'!D4</f>
        <v>20</v>
      </c>
      <c r="Q13" s="1">
        <f>$C13+Q$11</f>
        <v>2.4500000000000002</v>
      </c>
      <c r="R13" s="1">
        <f>$C$7+$R$11</f>
        <v>147.864</v>
      </c>
      <c r="T13" s="1" t="str">
        <f>"KÕLBMATUD "&amp;U13</f>
        <v>KÕLBMATUD 9</v>
      </c>
      <c r="U13" s="15">
        <f>'Kampaania müügilehter'!E4</f>
        <v>9</v>
      </c>
      <c r="V13" s="1">
        <f>$C13+V$11</f>
        <v>2.4500000000000002</v>
      </c>
      <c r="W13" s="1">
        <f>$C$7+$W$11</f>
        <v>135.96899999999999</v>
      </c>
      <c r="Y13">
        <f>Y12+1</f>
        <v>3</v>
      </c>
      <c r="AB13" t="s">
        <v>27</v>
      </c>
      <c r="AD13">
        <f>-K13/2+$AD$9</f>
        <v>58</v>
      </c>
      <c r="AE13">
        <f>K13/2+$AD$9</f>
        <v>308</v>
      </c>
      <c r="AG13">
        <f>AE13</f>
        <v>308</v>
      </c>
      <c r="AH13">
        <f>AE13</f>
        <v>308</v>
      </c>
      <c r="AI13">
        <v>0</v>
      </c>
      <c r="AJ13">
        <v>0</v>
      </c>
    </row>
    <row r="14" spans="1:36" x14ac:dyDescent="0.3">
      <c r="B14" t="s">
        <v>4</v>
      </c>
      <c r="C14">
        <v>3</v>
      </c>
      <c r="E14" s="2">
        <f>F14</f>
        <v>0.6</v>
      </c>
      <c r="F14" s="2">
        <f>'Kampaania müügilehter'!C5/'Kampaania müügilehter'!$C$4</f>
        <v>0.6</v>
      </c>
      <c r="G14" s="1">
        <f>$C14+G$11</f>
        <v>3.45</v>
      </c>
      <c r="H14" s="1">
        <f>$C$7+$H$11</f>
        <v>190.0455</v>
      </c>
      <c r="J14" s="1" t="str">
        <f>UPPER(B14)&amp;" "&amp;K14</f>
        <v>KONTAKTEERUTUD 150</v>
      </c>
      <c r="K14" s="15">
        <f>'Kampaania müügilehter'!C5</f>
        <v>150</v>
      </c>
      <c r="L14" s="1">
        <f>$C14+L$11</f>
        <v>3.45</v>
      </c>
      <c r="M14" s="1">
        <f>$C$7+$M$11</f>
        <v>175.9545</v>
      </c>
      <c r="O14" s="1" t="str">
        <f>"KAOTATUD " &amp; P14</f>
        <v>KAOTATUD 15</v>
      </c>
      <c r="P14" s="15">
        <f>'Kampaania müügilehter'!D5</f>
        <v>15</v>
      </c>
      <c r="Q14" s="1">
        <f>$C14+Q$11</f>
        <v>3.45</v>
      </c>
      <c r="R14" s="1">
        <f>$C$7+$R$11</f>
        <v>147.864</v>
      </c>
      <c r="T14" s="1"/>
      <c r="U14" s="1"/>
      <c r="V14" s="1"/>
      <c r="W14" s="1"/>
      <c r="Y14">
        <f>Y13+1</f>
        <v>4</v>
      </c>
      <c r="AB14" t="s">
        <v>28</v>
      </c>
      <c r="AD14">
        <f>-K14/2+$AD$9</f>
        <v>108</v>
      </c>
      <c r="AE14">
        <f>K14/2+$AD$9</f>
        <v>258</v>
      </c>
      <c r="AH14">
        <f>AE14</f>
        <v>258</v>
      </c>
      <c r="AI14">
        <f>AE14</f>
        <v>258</v>
      </c>
      <c r="AJ14">
        <v>0</v>
      </c>
    </row>
    <row r="15" spans="1:36" x14ac:dyDescent="0.3">
      <c r="B15" t="s">
        <v>5</v>
      </c>
      <c r="C15">
        <v>4</v>
      </c>
      <c r="E15" s="2">
        <f>F15</f>
        <v>0.4</v>
      </c>
      <c r="F15" s="2">
        <f>'Kampaania müügilehter'!C6/'Kampaania müügilehter'!$C$4</f>
        <v>0.4</v>
      </c>
      <c r="G15" s="1">
        <f>$C15+G$11</f>
        <v>4.45</v>
      </c>
      <c r="H15" s="1">
        <f>$C$7+$H$11</f>
        <v>190.0455</v>
      </c>
      <c r="J15" s="1" t="str">
        <f>UPPER(B15)&amp;" "&amp;K15</f>
        <v>ARUTELU 100</v>
      </c>
      <c r="K15" s="15">
        <f>'Kampaania müügilehter'!C6</f>
        <v>100</v>
      </c>
      <c r="L15" s="1">
        <f>$C15+L$11</f>
        <v>4.45</v>
      </c>
      <c r="M15" s="1">
        <f>$C$7+$M$11</f>
        <v>175.9545</v>
      </c>
      <c r="O15" s="1" t="str">
        <f>"KAOTATUD " &amp; P15</f>
        <v>KAOTATUD 35</v>
      </c>
      <c r="P15" s="15">
        <f>'Kampaania müügilehter'!D6</f>
        <v>35</v>
      </c>
      <c r="Q15" s="1">
        <f>$C15+Q$11</f>
        <v>4.45</v>
      </c>
      <c r="R15" s="1">
        <f>$C$7+$R$11</f>
        <v>147.864</v>
      </c>
      <c r="T15" s="1"/>
      <c r="U15" s="1"/>
      <c r="V15" s="1"/>
      <c r="W15" s="1"/>
      <c r="Y15">
        <f>Y14+1</f>
        <v>5</v>
      </c>
      <c r="AB15" t="s">
        <v>29</v>
      </c>
      <c r="AD15">
        <f>-K15/2+$AD$9</f>
        <v>133</v>
      </c>
      <c r="AE15">
        <f>K15/2+$AD$9</f>
        <v>233</v>
      </c>
      <c r="AI15">
        <f>AE15</f>
        <v>233</v>
      </c>
      <c r="AJ15">
        <f>AE15</f>
        <v>233</v>
      </c>
    </row>
    <row r="16" spans="1:36" x14ac:dyDescent="0.3">
      <c r="B16" t="s">
        <v>6</v>
      </c>
      <c r="C16">
        <v>5</v>
      </c>
      <c r="E16" s="2">
        <f>F16</f>
        <v>0.06</v>
      </c>
      <c r="F16" s="2">
        <f>'Kampaania müügilehter'!C7/'Kampaania müügilehter'!$C$4</f>
        <v>0.06</v>
      </c>
      <c r="G16" s="1">
        <f>$C16+G$11 - 0.1</f>
        <v>5.3500000000000005</v>
      </c>
      <c r="H16" s="1">
        <f>$C$7+$H$11</f>
        <v>190.0455</v>
      </c>
      <c r="J16" s="1" t="str">
        <f>UPPER(B16)</f>
        <v>VÕIDETUD</v>
      </c>
      <c r="K16" s="15">
        <f>'Kampaania müügilehter'!C7</f>
        <v>15</v>
      </c>
      <c r="L16" s="1">
        <f>$C16+L$11 -0.1</f>
        <v>5.3500000000000005</v>
      </c>
      <c r="M16" s="1">
        <f>$C$7+$M$11</f>
        <v>175.9545</v>
      </c>
      <c r="O16" s="1"/>
      <c r="P16" s="1"/>
      <c r="Q16" s="1"/>
      <c r="R16" s="1"/>
      <c r="T16" s="1"/>
      <c r="U16" s="1"/>
      <c r="V16" s="1"/>
      <c r="W16" s="1"/>
      <c r="Y16">
        <f>Y15+1</f>
        <v>6</v>
      </c>
      <c r="AB16" t="s">
        <v>30</v>
      </c>
      <c r="AD16">
        <f>-K16/2+$AD$9</f>
        <v>175.5</v>
      </c>
      <c r="AE16">
        <f>K16/2+$AD$9</f>
        <v>190.5</v>
      </c>
      <c r="AJ16">
        <f>AE16</f>
        <v>190.5</v>
      </c>
    </row>
    <row r="17" spans="2:13" x14ac:dyDescent="0.3">
      <c r="B17" t="s">
        <v>16</v>
      </c>
      <c r="C17">
        <v>6</v>
      </c>
      <c r="K17" s="1">
        <f>K16</f>
        <v>15</v>
      </c>
      <c r="L17" s="1">
        <v>6.44</v>
      </c>
      <c r="M17" s="1">
        <f>C7</f>
        <v>183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Kampaania müügilehter</vt:lpstr>
      <vt:lpstr>mahaarvamine</vt:lpstr>
      <vt:lpstr>Pealkirjaala1..E7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2018-05-31T08:27:22Z</dcterms:created>
  <dcterms:modified xsi:type="dcterms:W3CDTF">2018-05-31T08:27:22Z</dcterms:modified>
</cp:coreProperties>
</file>