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ms-office.vbaProject"/>
  <Override PartName="/docProps/core.xml" ContentType="application/vnd.openxmlformats-package.core-properties+xml"/>
  <Override PartName="/xl/workbook.xml" ContentType="application/vnd.ms-excel.template.macroEnabled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printerSettings/printerSettings31.bin" ContentType="application/vnd.openxmlformats-officedocument.spreadsheetml.printerSettings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printerSettings/printerSettings22.bin" ContentType="application/vnd.openxmlformats-officedocument.spreadsheetml.printerSettings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printerSettings/printerSettings13.bin" ContentType="application/vnd.openxmlformats-officedocument.spreadsheetml.printerSettings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05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C9FD1C8-FB8B-447F-B066-FBECF88DE061}" xr6:coauthVersionLast="47" xr6:coauthVersionMax="47" xr10:uidLastSave="{00000000-0000-0000-0000-000000000000}"/>
  <bookViews>
    <workbookView xWindow="-120" yWindow="-120" windowWidth="29040" windowHeight="16065" xr2:uid="{00000000-000D-0000-FFFF-FFFF00000000}"/>
  </bookViews>
  <sheets>
    <sheet name="Kaubaloend" sheetId="2" r:id="rId1"/>
    <sheet name="Laovarude Loend" sheetId="11" r:id="rId2"/>
    <sheet name="Aluse otsing" sheetId="9" r:id="rId3"/>
  </sheets>
  <definedNames>
    <definedName name="AluseNumber">AluseOtsing[ALUSE NR]</definedName>
    <definedName name="_xlnm.Print_Titles" localSheetId="2">'Aluse otsing'!$4:$4</definedName>
    <definedName name="_xlnm.Print_Titles" localSheetId="0">Kaubaloend!$4:$4</definedName>
    <definedName name="_xlnm.Print_Titles" localSheetId="1">'Laovarude Loend'!$4:$4</definedName>
    <definedName name="SKUOtsing">Kaubaloend[SKU]</definedName>
    <definedName name="Veerupealkiri2">VarudeKomplekteerimisleht[[#Headers],[TELLIMUSE NR]]</definedName>
    <definedName name="VeeruTiitel1">Kaubaloend[[#Headers],[SKU]]</definedName>
    <definedName name="VeeruTiitel3">AluseOtsing[[#Headers],[ALUSE NR]]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1" l="1"/>
  <c r="H8" i="11"/>
  <c r="H7" i="11"/>
  <c r="H6" i="11"/>
  <c r="H5" i="11"/>
  <c r="G9" i="11"/>
  <c r="G8" i="11"/>
  <c r="G7" i="11"/>
  <c r="G6" i="11"/>
  <c r="G5" i="11"/>
  <c r="F9" i="11"/>
  <c r="F8" i="11"/>
  <c r="F7" i="11"/>
  <c r="F6" i="11"/>
  <c r="F5" i="11"/>
  <c r="E9" i="11"/>
  <c r="E8" i="11"/>
  <c r="E7" i="11"/>
  <c r="E6" i="11"/>
  <c r="E5" i="11"/>
  <c r="K15" i="2" l="1"/>
  <c r="K14" i="2"/>
  <c r="K12" i="2"/>
  <c r="K11" i="2"/>
  <c r="K10" i="2"/>
  <c r="K9" i="2"/>
  <c r="K8" i="2"/>
  <c r="K7" i="2"/>
  <c r="K6" i="2"/>
  <c r="K5" i="2"/>
  <c r="K13" i="2"/>
  <c r="J15" i="2" l="1"/>
  <c r="E15" i="2"/>
  <c r="J14" i="2"/>
  <c r="E14" i="2"/>
  <c r="I8" i="11" s="1"/>
  <c r="J13" i="2"/>
  <c r="E13" i="2"/>
  <c r="J12" i="2"/>
  <c r="E12" i="2"/>
  <c r="J11" i="2"/>
  <c r="E11" i="2"/>
  <c r="I7" i="11" s="1"/>
  <c r="J10" i="2"/>
  <c r="E10" i="2"/>
  <c r="J9" i="2"/>
  <c r="E9" i="2"/>
  <c r="J8" i="2"/>
  <c r="E8" i="2"/>
  <c r="I6" i="11" s="1"/>
  <c r="J7" i="2"/>
  <c r="E7" i="2"/>
  <c r="I9" i="11" s="1"/>
  <c r="J6" i="2"/>
  <c r="E6" i="2"/>
  <c r="J5" i="2"/>
  <c r="E5" i="2"/>
  <c r="I5" i="11" s="1"/>
  <c r="C3" i="2"/>
  <c r="D3" i="2"/>
  <c r="B3" i="2" l="1"/>
</calcChain>
</file>

<file path=xl/sharedStrings.xml><?xml version="1.0" encoding="utf-8"?>
<sst xmlns="http://schemas.openxmlformats.org/spreadsheetml/2006/main" count="109" uniqueCount="65">
  <si>
    <t>KAUBALOEND</t>
  </si>
  <si>
    <t>KAUBA KOGUVÄÄRTUS:</t>
  </si>
  <si>
    <t>SKU</t>
  </si>
  <si>
    <t>SP7875</t>
  </si>
  <si>
    <t>TR87680</t>
  </si>
  <si>
    <t>MK676554</t>
  </si>
  <si>
    <t>YE98767</t>
  </si>
  <si>
    <t>XR23423</t>
  </si>
  <si>
    <t>PW98762</t>
  </si>
  <si>
    <t>BM87684</t>
  </si>
  <si>
    <t>BH67655</t>
  </si>
  <si>
    <t>WT98768</t>
  </si>
  <si>
    <t>TS3456</t>
  </si>
  <si>
    <t>WDG123</t>
  </si>
  <si>
    <t>KAUPU:</t>
  </si>
  <si>
    <t>KIRJELDUS</t>
  </si>
  <si>
    <t>Tooteartikkel 1</t>
  </si>
  <si>
    <t>Üksus 2</t>
  </si>
  <si>
    <t>Tooteartikkel 3</t>
  </si>
  <si>
    <t>Tooteartikkel 4</t>
  </si>
  <si>
    <t>Tooteartikkel 5</t>
  </si>
  <si>
    <t>Tooteartikkel 6</t>
  </si>
  <si>
    <t>Kaup 7</t>
  </si>
  <si>
    <t>Kaup 8</t>
  </si>
  <si>
    <t>Kaup 9</t>
  </si>
  <si>
    <t>Kaup 10</t>
  </si>
  <si>
    <t>Kaup 11</t>
  </si>
  <si>
    <t>ALUSEID:</t>
  </si>
  <si>
    <t>ALUSE NR</t>
  </si>
  <si>
    <t>T345</t>
  </si>
  <si>
    <t>T5789</t>
  </si>
  <si>
    <t>T9876</t>
  </si>
  <si>
    <t>T098</t>
  </si>
  <si>
    <t>T349</t>
  </si>
  <si>
    <t>T9875</t>
  </si>
  <si>
    <t>LAOVARUDE LOEND</t>
  </si>
  <si>
    <t>ASUKOHT</t>
  </si>
  <si>
    <t>ALUSE OTSING</t>
  </si>
  <si>
    <t>ÜHIK</t>
  </si>
  <si>
    <t>Tükk</t>
  </si>
  <si>
    <t>Karp (10 tk)</t>
  </si>
  <si>
    <t>Pakk (5 tk)</t>
  </si>
  <si>
    <t>KOGUS</t>
  </si>
  <si>
    <t>JUURDETELLIM. KOGUS</t>
  </si>
  <si>
    <t>HIND</t>
  </si>
  <si>
    <t>KAUBA VÄÄRTUS</t>
  </si>
  <si>
    <t>JUURDETELLIMINE</t>
  </si>
  <si>
    <t>TELLIMUSE NR</t>
  </si>
  <si>
    <t>TP001-1</t>
  </si>
  <si>
    <t>KOMPL. KOGUS</t>
  </si>
  <si>
    <t>SAADAV KOGUS</t>
  </si>
  <si>
    <t>KAUBA KIRJELDUS</t>
  </si>
  <si>
    <t>Suur alus</t>
  </si>
  <si>
    <t>Väike alus</t>
  </si>
  <si>
    <t>Keskmine alus</t>
  </si>
  <si>
    <t>2. rida, 1. vahe</t>
  </si>
  <si>
    <t>1. rida, 1. vahe</t>
  </si>
  <si>
    <t>3. rida, 2. vahe</t>
  </si>
  <si>
    <t>3. rida, 1. vahe</t>
  </si>
  <si>
    <t>1. rida, 2. vahe</t>
  </si>
  <si>
    <t>4. rida, 5. vahe</t>
  </si>
  <si>
    <t>2. rida, 2. vahe</t>
  </si>
  <si>
    <t>LAIUS</t>
  </si>
  <si>
    <t>KÕRGUS</t>
  </si>
  <si>
    <t>PIKKUS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</si>
</sst>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&quot;Juurdetellimine&quot;;&quot;&quot;;&quot;&quot;"/>
  </numFmts>
  <fonts count="22" x14ac:knownFonts="1">
    <font>
      <sz val="11"/>
      <color theme="3" tint="0.1499374370555742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i/>
      <sz val="10"/>
      <color theme="1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3" fillId="0" borderId="1" applyNumberFormat="0" applyFill="0" applyAlignment="0" applyProtection="0"/>
    <xf numFmtId="0" fontId="10" fillId="2" borderId="0" applyNumberFormat="0" applyProtection="0">
      <alignment horizontal="left" vertical="center" indent="1"/>
    </xf>
    <xf numFmtId="0" fontId="4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" fillId="0" borderId="2" applyNumberFormat="0" applyFill="0" applyAlignment="0" applyProtection="0"/>
    <xf numFmtId="167" fontId="12" fillId="0" borderId="0">
      <alignment horizontal="center" vertical="center"/>
    </xf>
    <xf numFmtId="0" fontId="9" fillId="2" borderId="0" applyNumberFormat="0" applyProtection="0">
      <alignment horizontal="right" indent="1"/>
    </xf>
    <xf numFmtId="0" fontId="11" fillId="0" borderId="0" applyNumberFormat="0" applyProtection="0">
      <alignment horizontal="center"/>
    </xf>
    <xf numFmtId="0" fontId="11" fillId="0" borderId="0" applyNumberFormat="0" applyProtection="0">
      <alignment horizontal="center"/>
    </xf>
    <xf numFmtId="0" fontId="7" fillId="0" borderId="0" applyNumberFormat="0" applyFill="0" applyBorder="0" applyProtection="0">
      <alignment horizontal="left" vertical="top"/>
    </xf>
    <xf numFmtId="0" fontId="8" fillId="0" borderId="0">
      <alignment horizontal="left" vertical="center" wrapText="1" indent="1"/>
    </xf>
    <xf numFmtId="1" fontId="8" fillId="0" borderId="0">
      <alignment horizontal="center" vertical="center"/>
    </xf>
    <xf numFmtId="7" fontId="8" fillId="0" borderId="0">
      <alignment horizontal="right" vertical="center"/>
    </xf>
    <xf numFmtId="0" fontId="9" fillId="0" borderId="0" applyNumberFormat="0" applyFill="0" applyBorder="0">
      <alignment horizont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3" applyNumberFormat="0" applyAlignment="0" applyProtection="0"/>
    <xf numFmtId="0" fontId="17" fillId="7" borderId="4" applyNumberFormat="0" applyAlignment="0" applyProtection="0"/>
    <xf numFmtId="0" fontId="18" fillId="7" borderId="3" applyNumberFormat="0" applyAlignment="0" applyProtection="0"/>
    <xf numFmtId="0" fontId="19" fillId="8" borderId="5" applyNumberFormat="0" applyAlignment="0" applyProtection="0"/>
    <xf numFmtId="0" fontId="20" fillId="0" borderId="0" applyNumberFormat="0" applyFill="0" applyBorder="0" applyAlignment="0" applyProtection="0"/>
    <xf numFmtId="0" fontId="8" fillId="9" borderId="6" applyNumberFormat="0" applyFont="0" applyAlignment="0" applyProtection="0"/>
    <xf numFmtId="0" fontId="21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vertical="center"/>
    </xf>
    <xf numFmtId="0" fontId="3" fillId="0" borderId="1" xfId="1" applyAlignment="1">
      <alignment vertical="center"/>
    </xf>
    <xf numFmtId="0" fontId="4" fillId="0" borderId="0" xfId="3"/>
    <xf numFmtId="0" fontId="3" fillId="0" borderId="1" xfId="1"/>
    <xf numFmtId="0" fontId="4" fillId="0" borderId="0" xfId="3" applyAlignment="1"/>
    <xf numFmtId="0" fontId="3" fillId="0" borderId="1" xfId="1" applyAlignment="1"/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/>
    </xf>
    <xf numFmtId="0" fontId="10" fillId="2" borderId="0" xfId="2">
      <alignment horizontal="left" vertical="center" indent="1"/>
    </xf>
    <xf numFmtId="0" fontId="2" fillId="0" borderId="0" xfId="0" applyFont="1" applyAlignment="1">
      <alignment vertical="center"/>
    </xf>
    <xf numFmtId="0" fontId="7" fillId="0" borderId="0" xfId="11">
      <alignment horizontal="left" vertical="top"/>
    </xf>
    <xf numFmtId="0" fontId="8" fillId="0" borderId="0" xfId="12">
      <alignment horizontal="left" vertical="center" wrapText="1" indent="1"/>
    </xf>
    <xf numFmtId="1" fontId="8" fillId="0" borderId="0" xfId="13">
      <alignment horizontal="center" vertical="center"/>
    </xf>
    <xf numFmtId="7" fontId="8" fillId="0" borderId="0" xfId="14">
      <alignment horizontal="right" vertical="center"/>
    </xf>
    <xf numFmtId="0" fontId="0" fillId="0" borderId="0" xfId="12" applyFont="1">
      <alignment horizontal="left" vertical="center" wrapText="1" indent="1"/>
    </xf>
    <xf numFmtId="0" fontId="9" fillId="0" borderId="0" xfId="15">
      <alignment horizontal="center"/>
    </xf>
    <xf numFmtId="166" fontId="7" fillId="0" borderId="0" xfId="11" applyNumberFormat="1">
      <alignment horizontal="left" vertical="top"/>
    </xf>
    <xf numFmtId="14" fontId="0" fillId="0" borderId="0" xfId="0" applyNumberFormat="1">
      <alignment vertical="center"/>
    </xf>
    <xf numFmtId="1" fontId="8" fillId="0" borderId="0" xfId="13" applyNumberFormat="1">
      <alignment horizontal="center" vertical="center"/>
    </xf>
    <xf numFmtId="167" fontId="12" fillId="0" borderId="0" xfId="7" applyNumberFormat="1">
      <alignment horizontal="center" vertical="center"/>
    </xf>
  </cellXfs>
  <cellStyles count="55">
    <cellStyle name="20% – rõhk1" xfId="32" builtinId="30" customBuiltin="1"/>
    <cellStyle name="20% – rõhk2" xfId="36" builtinId="34" customBuiltin="1"/>
    <cellStyle name="20% – rõhk3" xfId="40" builtinId="38" customBuiltin="1"/>
    <cellStyle name="20% – rõhk4" xfId="44" builtinId="42" customBuiltin="1"/>
    <cellStyle name="20% – rõhk5" xfId="48" builtinId="46" customBuiltin="1"/>
    <cellStyle name="20% – rõhk6" xfId="52" builtinId="50" customBuiltin="1"/>
    <cellStyle name="40% – rõhk1" xfId="33" builtinId="31" customBuiltin="1"/>
    <cellStyle name="40% – rõhk2" xfId="37" builtinId="35" customBuiltin="1"/>
    <cellStyle name="40% – rõhk3" xfId="41" builtinId="39" customBuiltin="1"/>
    <cellStyle name="40% – rõhk4" xfId="45" builtinId="43" customBuiltin="1"/>
    <cellStyle name="40% – rõhk5" xfId="49" builtinId="47" customBuiltin="1"/>
    <cellStyle name="40% – rõhk6" xfId="53" builtinId="51" customBuiltin="1"/>
    <cellStyle name="60% – rõhk1" xfId="34" builtinId="32" customBuiltin="1"/>
    <cellStyle name="60% – rõhk2" xfId="38" builtinId="36" customBuiltin="1"/>
    <cellStyle name="60% – rõhk3" xfId="42" builtinId="40" customBuiltin="1"/>
    <cellStyle name="60% – rõhk4" xfId="46" builtinId="44" customBuiltin="1"/>
    <cellStyle name="60% – rõhk5" xfId="50" builtinId="48" customBuiltin="1"/>
    <cellStyle name="60% – rõhk6" xfId="54" builtinId="52" customBuiltin="1"/>
    <cellStyle name="Arvutus" xfId="26" builtinId="22" customBuiltin="1"/>
    <cellStyle name="Halb" xfId="22" builtinId="27" customBuiltin="1"/>
    <cellStyle name="Hea" xfId="21" builtinId="26" customBuiltin="1"/>
    <cellStyle name="Hoiatuse tekst" xfId="28" builtinId="11" customBuiltin="1"/>
    <cellStyle name="Hüperlink" xfId="9" builtinId="8" customBuiltin="1"/>
    <cellStyle name="Keskele joondatud tabeliandmed" xfId="13" xr:uid="{00000000-0005-0000-0000-000009000000}"/>
    <cellStyle name="Koguarvud" xfId="11" xr:uid="{00000000-0005-0000-0000-00000E000000}"/>
    <cellStyle name="Kokku" xfId="6" builtinId="25" customBuiltin="1"/>
    <cellStyle name="Koma" xfId="16" builtinId="3" customBuiltin="1"/>
    <cellStyle name="Koma [0]" xfId="17" builtinId="6" customBuiltin="1"/>
    <cellStyle name="Kontrolli lahtrit" xfId="27" builtinId="23" customBuiltin="1"/>
    <cellStyle name="Külastatud hüperlink" xfId="10" builtinId="9" customBuiltin="1"/>
    <cellStyle name="Lingitud lahter" xfId="8" builtinId="24" customBuiltin="1"/>
    <cellStyle name="Lipuga märkimise veerg" xfId="7" xr:uid="{00000000-0005-0000-0000-000000000000}"/>
    <cellStyle name="Märkus" xfId="29" builtinId="10" customBuiltin="1"/>
    <cellStyle name="Navigeerimislingi teksti peitmine" xfId="15" xr:uid="{00000000-0005-0000-0000-00000F000000}"/>
    <cellStyle name="Neutraalne" xfId="23" builtinId="28" customBuiltin="1"/>
    <cellStyle name="Normaallaad" xfId="0" builtinId="0" customBuiltin="1"/>
    <cellStyle name="Paremale joondatud tabeliandmed" xfId="14" xr:uid="{00000000-0005-0000-0000-00000B000000}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Protsent" xfId="20" builtinId="5" customBuiltin="1"/>
    <cellStyle name="Rõhk1" xfId="31" builtinId="29" customBuiltin="1"/>
    <cellStyle name="Rõhk2" xfId="35" builtinId="33" customBuiltin="1"/>
    <cellStyle name="Rõhk3" xfId="39" builtinId="37" customBuiltin="1"/>
    <cellStyle name="Rõhk4" xfId="43" builtinId="41" customBuiltin="1"/>
    <cellStyle name="Rõhk5" xfId="47" builtinId="45" customBuiltin="1"/>
    <cellStyle name="Rõhk6" xfId="51" builtinId="49" customBuiltin="1"/>
    <cellStyle name="Selgitav tekst" xfId="30" builtinId="53" customBuiltin="1"/>
    <cellStyle name="Sisend" xfId="24" builtinId="20" customBuiltin="1"/>
    <cellStyle name="Valuuta" xfId="18" builtinId="4" customBuiltin="1"/>
    <cellStyle name="Valuuta [0]" xfId="19" builtinId="7" customBuiltin="1"/>
    <cellStyle name="Vasakule joondatud tabeliandmed" xfId="12" xr:uid="{00000000-0005-0000-0000-00000A000000}"/>
    <cellStyle name="Väljund" xfId="25" builtinId="21" customBuiltin="1"/>
    <cellStyle name="Üldpealkiri" xfId="1" builtinId="15" customBuiltin="1"/>
  </cellStyles>
  <dxfs count="14">
    <dxf>
      <numFmt numFmtId="1" formatCode="0"/>
    </dxf>
    <dxf>
      <numFmt numFmtId="1" formatCode="0"/>
    </dxf>
    <dxf>
      <numFmt numFmtId="1" formatCode="0"/>
    </dxf>
    <dxf>
      <font>
        <b/>
        <i val="0"/>
        <color rgb="FFFF0000"/>
      </font>
    </dxf>
    <dxf>
      <numFmt numFmtId="167" formatCode="&quot;Juurdetellimine&quot;;&quot;&quot;;&quot;&quot;"/>
    </dxf>
    <dxf>
      <numFmt numFmtId="1" formatCode="0"/>
    </dxf>
    <dxf>
      <numFmt numFmtId="1" formatCode="0"/>
    </dxf>
    <dxf>
      <alignment vertical="center" textRotation="0" wrapText="0" indent="0" justifyLastLine="0" shrinkToFit="0" readingOrder="0"/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PivotStyle="PivotStyleMedium2">
    <tableStyle name="Laovarud" pivot="0" count="4" xr9:uid="{00000000-0011-0000-FFFF-FFFF00000000}">
      <tableStyleElement type="wholeTable" dxfId="13"/>
      <tableStyleElement type="headerRow" dxfId="12"/>
      <tableStyleElement type="lastColumn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microsoft.com/office/2006/relationships/vbaProject" Target="/xl/vbaProject.bin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hyperlink" Target="#'Aluse otsing'!A1" TargetMode="External" Id="rId2" /><Relationship Type="http://schemas.openxmlformats.org/officeDocument/2006/relationships/hyperlink" Target="#'Laovarude Loend'!A1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hyperlink" Target="#Kaubaloend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hyperlink" Target="#Kaubaloend!A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</xdr:colOff>
      <xdr:row>1</xdr:row>
      <xdr:rowOff>57149</xdr:rowOff>
    </xdr:from>
    <xdr:to>
      <xdr:col>4</xdr:col>
      <xdr:colOff>2019429</xdr:colOff>
      <xdr:row>1</xdr:row>
      <xdr:rowOff>285749</xdr:rowOff>
    </xdr:to>
    <xdr:sp macro="" textlink="">
      <xdr:nvSpPr>
        <xdr:cNvPr id="11" name="Kaubaloend" descr="Navigeerimiskujund varude komplekteerimislehe kuvamiseks">
          <a:hlinkClick xmlns:r="http://schemas.openxmlformats.org/officeDocument/2006/relationships" r:id="rId1" tooltip="Valige töölehe „Varude komplekteerimisleht“ kuvamiseks.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508879" y="742949"/>
          <a:ext cx="2016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et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LAOVARUDE</a:t>
          </a:r>
          <a:r>
            <a:rPr lang="et" sz="11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LOEND</a:t>
          </a:r>
        </a:p>
      </xdr:txBody>
    </xdr:sp>
    <xdr:clientData fPrintsWithSheet="0"/>
  </xdr:twoCellAnchor>
  <xdr:twoCellAnchor editAs="oneCell">
    <xdr:from>
      <xdr:col>5</xdr:col>
      <xdr:colOff>51054</xdr:colOff>
      <xdr:row>1</xdr:row>
      <xdr:rowOff>57149</xdr:rowOff>
    </xdr:from>
    <xdr:to>
      <xdr:col>6</xdr:col>
      <xdr:colOff>200154</xdr:colOff>
      <xdr:row>1</xdr:row>
      <xdr:rowOff>285749</xdr:rowOff>
    </xdr:to>
    <xdr:sp macro="" textlink="">
      <xdr:nvSpPr>
        <xdr:cNvPr id="12" name="Kaubaloend" descr="Navigeerimiskujund aluse otsingu lehe kuvamiseks">
          <a:hlinkClick xmlns:r="http://schemas.openxmlformats.org/officeDocument/2006/relationships" r:id="rId2" tooltip="Valige aluse otsingu lehel teabe muutmiseks või lisamiseks.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366254" y="742949"/>
          <a:ext cx="2016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et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ALUSE</a:t>
          </a:r>
          <a:r>
            <a:rPr lang="et" sz="11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OTSING</a:t>
          </a:r>
          <a:endParaRPr lang="en-US" sz="1100">
            <a:solidFill>
              <a:schemeClr val="lt1"/>
            </a:solidFill>
            <a:latin typeface="Franklin Gothic Medium" panose="020B0603020102020204" pitchFamily="34" charset="0"/>
            <a:ea typeface="+mn-ea"/>
            <a:cs typeface="+mn-cs"/>
          </a:endParaRP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1</xdr:row>
      <xdr:rowOff>66675</xdr:rowOff>
    </xdr:from>
    <xdr:to>
      <xdr:col>3</xdr:col>
      <xdr:colOff>225299</xdr:colOff>
      <xdr:row>1</xdr:row>
      <xdr:rowOff>295275</xdr:rowOff>
    </xdr:to>
    <xdr:sp macro="" textlink="">
      <xdr:nvSpPr>
        <xdr:cNvPr id="3" name="Kaubaloend" descr="Valige kaubaloendi kuvamiseks.">
          <a:hlinkClick xmlns:r="http://schemas.openxmlformats.org/officeDocument/2006/relationships" r:id="rId1" tooltip="Klõpsake lao kaubaloendi kuvamiseks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2019299" y="752475"/>
          <a:ext cx="2016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et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KAUBALOEND</a:t>
          </a:r>
          <a:r>
            <a:rPr lang="et" sz="10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et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</a:p>
      </xdr:txBody>
    </xdr:sp>
    <xdr:clientData fPrintsWithSheet="0"/>
  </xdr:twoCellAnchor>
  <xdr:twoCellAnchor editAs="oneCell">
    <xdr:from>
      <xdr:col>1</xdr:col>
      <xdr:colOff>28574</xdr:colOff>
      <xdr:row>1</xdr:row>
      <xdr:rowOff>76200</xdr:rowOff>
    </xdr:from>
    <xdr:to>
      <xdr:col>1</xdr:col>
      <xdr:colOff>2044574</xdr:colOff>
      <xdr:row>1</xdr:row>
      <xdr:rowOff>304800</xdr:rowOff>
    </xdr:to>
    <xdr:sp macro="[0]!ClearPickList" textlink="">
      <xdr:nvSpPr>
        <xdr:cNvPr id="5" name="Kaubaloend" descr="Valige komplekteerimislehe tühjendamiseks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190499" y="762000"/>
          <a:ext cx="2016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et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TÜHJENDA</a:t>
          </a:r>
          <a:r>
            <a:rPr lang="et" sz="10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et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et" sz="11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KOMPL</a:t>
          </a:r>
          <a:r>
            <a:rPr lang="et" sz="10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et" sz="11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. LOEND</a:t>
          </a:r>
          <a:endParaRPr lang="en-US" sz="1100">
            <a:solidFill>
              <a:schemeClr val="lt1"/>
            </a:solidFill>
            <a:latin typeface="Franklin Gothic Medium" panose="020B0603020102020204" pitchFamily="34" charset="0"/>
            <a:ea typeface="+mn-ea"/>
            <a:cs typeface="+mn-cs"/>
          </a:endParaRP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66675</xdr:rowOff>
    </xdr:from>
    <xdr:to>
      <xdr:col>2</xdr:col>
      <xdr:colOff>263400</xdr:colOff>
      <xdr:row>1</xdr:row>
      <xdr:rowOff>295275</xdr:rowOff>
    </xdr:to>
    <xdr:sp macro="" textlink="">
      <xdr:nvSpPr>
        <xdr:cNvPr id="2" name="Kaubaloend" descr="Valige kaubaloendi kuvamiseks.">
          <a:hlinkClick xmlns:r="http://schemas.openxmlformats.org/officeDocument/2006/relationships" r:id="rId1" tooltip="Valige kaubaloendi kuvamiseks.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190500" y="752475"/>
          <a:ext cx="2016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et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KAUBALOEND</a:t>
          </a:r>
          <a:r>
            <a:rPr lang="et" sz="10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et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</a:p>
      </xdr:txBody>
    </xdr:sp>
    <xdr:clientData fPrintsWithSheet="0"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aubaloend" displayName="Kaubaloend" ref="B4:K15" totalsRowDxfId="7">
  <autoFilter ref="B4:K15" xr:uid="{00000000-0009-0000-0100-000001000000}"/>
  <sortState xmlns:xlrd2="http://schemas.microsoft.com/office/spreadsheetml/2017/richdata2" ref="B3:F12">
    <sortCondition ref="C2:C12"/>
  </sortState>
  <tableColumns count="10">
    <tableColumn id="1" xr3:uid="{00000000-0010-0000-0000-000001000000}" name="SKU" totalsRowLabel="Totals" dataCellStyle="Vasakule joondatud tabeliandmed"/>
    <tableColumn id="2" xr3:uid="{00000000-0010-0000-0000-000002000000}" name="KIRJELDUS" dataCellStyle="Vasakule joondatud tabeliandmed"/>
    <tableColumn id="3" xr3:uid="{00000000-0010-0000-0000-000003000000}" name="ALUSE NR" dataCellStyle="Vasakule joondatud tabeliandmed"/>
    <tableColumn id="4" xr3:uid="{00000000-0010-0000-0000-000004000000}" name="ASUKOHT" dataCellStyle="Vasakule joondatud tabeliandmed">
      <calculatedColumnFormula>IFERROR(VLOOKUP(Kaubaloend[[#This Row],[ALUSE NR]],AluseOtsing[],3,FALSE),"")</calculatedColumnFormula>
    </tableColumn>
    <tableColumn id="5" xr3:uid="{00000000-0010-0000-0000-000005000000}" name="ÜHIK" dataCellStyle="Vasakule joondatud tabeliandmed"/>
    <tableColumn id="6" xr3:uid="{00000000-0010-0000-0000-000006000000}" name="KOGUS" dataDxfId="6" dataCellStyle="Keskele joondatud tabeliandmed"/>
    <tableColumn id="8" xr3:uid="{00000000-0010-0000-0000-000008000000}" name="JUURDETELLIM. KOGUS" dataDxfId="5" dataCellStyle="Keskele joondatud tabeliandmed"/>
    <tableColumn id="7" xr3:uid="{00000000-0010-0000-0000-000007000000}" name="HIND" dataCellStyle="Paremale joondatud tabeliandmed"/>
    <tableColumn id="10" xr3:uid="{00000000-0010-0000-0000-00000A000000}" name="KAUBA VÄÄRTUS" dataCellStyle="Paremale joondatud tabeliandmed">
      <calculatedColumnFormula>Kaubaloend[[#This Row],[KOGUS]]*Kaubaloend[[#This Row],[HIND]]</calculatedColumnFormula>
    </tableColumn>
    <tableColumn id="9" xr3:uid="{00000000-0010-0000-0000-000009000000}" name="JUURDETELLIMINE" dataDxfId="4" dataCellStyle="Lipuga märkimise veerg">
      <calculatedColumnFormula>IFERROR(IF(Kaubaloend[[#This Row],[KOGUS]]&lt;=Kaubaloend[[#This Row],[JUURDETELLIM. KOGUS]],1,0),0)</calculatedColumnFormula>
    </tableColumn>
  </tableColumns>
  <tableStyleInfo name="Laovarud" showFirstColumn="0" showLastColumn="0" showRowStripes="1" showColumnStripes="0"/>
  <extLst>
    <ext xmlns:x14="http://schemas.microsoft.com/office/spreadsheetml/2009/9/main" uri="{504A1905-F514-4f6f-8877-14C23A59335A}">
      <x14:table altTextSummary="Kaupade ja üksikasjade loend (nt SKU, kirjeldus, aluse number, asukoht, ühik, kogus, juurdetellimise kogus, hind, kauba väärtus ja juurdetellimise olek)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VarudeKomplekteerimisleht" displayName="VarudeKomplekteerimisleht" ref="B4:I9" totalsRowShown="0">
  <autoFilter ref="B4:I9" xr:uid="{00000000-0009-0000-0100-000004000000}"/>
  <sortState xmlns:xlrd2="http://schemas.microsoft.com/office/spreadsheetml/2017/richdata2" ref="B3:I7">
    <sortCondition ref="I2:I7"/>
  </sortState>
  <tableColumns count="8">
    <tableColumn id="9" xr3:uid="{00000000-0010-0000-0100-000009000000}" name="TELLIMUSE NR" dataCellStyle="Vasakule joondatud tabeliandmed"/>
    <tableColumn id="1" xr3:uid="{00000000-0010-0000-0100-000001000000}" name="SKU" dataCellStyle="Vasakule joondatud tabeliandmed"/>
    <tableColumn id="6" xr3:uid="{00000000-0010-0000-0100-000006000000}" name="KOMPL. KOGUS" dataCellStyle="Keskele joondatud tabeliandmed"/>
    <tableColumn id="7" xr3:uid="{00000000-0010-0000-0100-000007000000}" name="SAADAV KOGUS" dataCellStyle="Keskele joondatud tabeliandmed">
      <calculatedColumnFormula>IFERROR(VLOOKUP(VarudeKomplekteerimisleht[[#This Row],[SKU]],Kaubaloend[],6,FALSE),"")</calculatedColumnFormula>
    </tableColumn>
    <tableColumn id="2" xr3:uid="{00000000-0010-0000-0100-000002000000}" name="KAUBA KIRJELDUS" dataCellStyle="Vasakule joondatud tabeliandmed">
      <calculatedColumnFormula>IFERROR(VLOOKUP(VarudeKomplekteerimisleht[[#This Row],[SKU]],Kaubaloend[],2,FALSE),"")</calculatedColumnFormula>
    </tableColumn>
    <tableColumn id="8" xr3:uid="{00000000-0010-0000-0100-000008000000}" name="ÜHIK" dataCellStyle="Vasakule joondatud tabeliandmed">
      <calculatedColumnFormula>IFERROR(VLOOKUP(VarudeKomplekteerimisleht[[#This Row],[SKU]],Kaubaloend[],5,FALSE),"")</calculatedColumnFormula>
    </tableColumn>
    <tableColumn id="3" xr3:uid="{00000000-0010-0000-0100-000003000000}" name="ALUSE NR" dataCellStyle="Vasakule joondatud tabeliandmed">
      <calculatedColumnFormula>IFERROR(VLOOKUP(VarudeKomplekteerimisleht[[#This Row],[SKU]],Kaubaloend[],3,FALSE),"")</calculatedColumnFormula>
    </tableColumn>
    <tableColumn id="4" xr3:uid="{00000000-0010-0000-0100-000004000000}" name="ASUKOHT" dataCellStyle="Vasakule joondatud tabeliandmed">
      <calculatedColumnFormula>IFERROR(VLOOKUP(VarudeKomplekteerimisleht[[#This Row],[SKU]],Kaubaloend[],4,FALSE),"")</calculatedColumnFormula>
    </tableColumn>
  </tableColumns>
  <tableStyleInfo name="Laovarud" showFirstColumn="0" showLastColumn="0" showRowStripes="1" showColumnStripes="0"/>
  <extLst>
    <ext xmlns:x14="http://schemas.microsoft.com/office/spreadsheetml/2009/9/main" uri="{504A1905-F514-4f6f-8877-14C23A59335A}">
      <x14:table altTextSummary="Tellimuse täitmiseks vajalikud laokaubad koos iga kauba üksikasjadega (nt tellimuse number, SKU, tellitud kogus, saadaolev kogus, kirjeldus, üksus, aluse number ja asukoht). Loendi tühjendamiseks valige lahtris B2 paiknev suvand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AluseOtsing" displayName="AluseOtsing" ref="B4:G11">
  <autoFilter ref="B4:G11" xr:uid="{00000000-0009-0000-0100-000003000000}"/>
  <tableColumns count="6">
    <tableColumn id="1" xr3:uid="{00000000-0010-0000-0200-000001000000}" name="ALUSE NR" totalsRowLabel="Total" dataCellStyle="Vasakule joondatud tabeliandmed"/>
    <tableColumn id="2" xr3:uid="{00000000-0010-0000-0200-000002000000}" name="KIRJELDUS" dataCellStyle="Vasakule joondatud tabeliandmed"/>
    <tableColumn id="6" xr3:uid="{00000000-0010-0000-0200-000006000000}" name="ASUKOHT" dataCellStyle="Vasakule joondatud tabeliandmed"/>
    <tableColumn id="3" xr3:uid="{00000000-0010-0000-0200-000003000000}" name="LAIUS" dataDxfId="2" dataCellStyle="Keskele joondatud tabeliandmed"/>
    <tableColumn id="4" xr3:uid="{00000000-0010-0000-0200-000004000000}" name="KÕRGUS" dataDxfId="1" dataCellStyle="Keskele joondatud tabeliandmed"/>
    <tableColumn id="5" xr3:uid="{00000000-0010-0000-0200-000005000000}" name="PIKKUS" totalsRowFunction="sum" dataDxfId="0" dataCellStyle="Keskele joondatud tabeliandmed"/>
  </tableColumns>
  <tableStyleInfo name="Laovarud" showFirstColumn="0" showLastColumn="0" showRowStripes="1" showColumnStripes="0"/>
  <extLst>
    <ext xmlns:x14="http://schemas.microsoft.com/office/spreadsheetml/2009/9/main" uri="{504A1905-F514-4f6f-8877-14C23A59335A}">
      <x14:table altTextSummary="Kaubaaluste andmed (nt number, kirjeldus, asukoht, laius, kõrgus ja pikkus)"/>
    </ext>
  </extLst>
</table>
</file>

<file path=xl/theme/theme1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InventoryList">
    <tabColor theme="4"/>
    <pageSetUpPr autoPageBreaks="0" fitToPage="1"/>
  </sheetPr>
  <dimension ref="B1:K15"/>
  <sheetViews>
    <sheetView showGridLines="0" tabSelected="1" zoomScaleNormal="100" workbookViewId="0"/>
  </sheetViews>
  <sheetFormatPr defaultRowHeight="30" customHeight="1" x14ac:dyDescent="0.3"/>
  <cols>
    <col min="1" max="1" width="1.88671875" customWidth="1"/>
    <col min="2" max="2" width="20.77734375" customWidth="1"/>
    <col min="3" max="3" width="27.44140625" customWidth="1"/>
    <col min="4" max="4" width="14.109375" customWidth="1"/>
    <col min="5" max="5" width="24.109375" customWidth="1"/>
    <col min="6" max="6" width="21.77734375" customWidth="1"/>
    <col min="7" max="7" width="9.44140625" customWidth="1"/>
    <col min="8" max="8" width="21.21875" bestFit="1" customWidth="1"/>
    <col min="9" max="9" width="11.88671875" customWidth="1"/>
    <col min="10" max="10" width="18.6640625" customWidth="1"/>
    <col min="11" max="11" width="17.33203125" bestFit="1" customWidth="1"/>
    <col min="12" max="13" width="16.109375" customWidth="1"/>
    <col min="14" max="14" width="11.44140625" customWidth="1"/>
  </cols>
  <sheetData>
    <row r="1" spans="2:11" ht="54" customHeight="1" thickBot="1" x14ac:dyDescent="0.5">
      <c r="B1" s="5" t="s">
        <v>0</v>
      </c>
      <c r="C1" s="5"/>
      <c r="D1" s="5"/>
      <c r="E1" s="1"/>
      <c r="F1" s="1"/>
      <c r="G1" s="1"/>
      <c r="H1" s="1"/>
      <c r="I1" s="1"/>
      <c r="J1" s="1"/>
      <c r="K1" s="1"/>
    </row>
    <row r="2" spans="2:11" ht="24.95" customHeight="1" x14ac:dyDescent="0.3">
      <c r="B2" s="2" t="s">
        <v>1</v>
      </c>
      <c r="C2" s="4" t="s">
        <v>14</v>
      </c>
      <c r="D2" s="2" t="s">
        <v>27</v>
      </c>
      <c r="E2" s="15" t="s">
        <v>35</v>
      </c>
      <c r="F2" s="15" t="s">
        <v>37</v>
      </c>
    </row>
    <row r="3" spans="2:11" ht="30" customHeight="1" x14ac:dyDescent="0.3">
      <c r="B3" s="16">
        <f>SUM(Kaubaloend[KAUBA VÄÄRTUS])</f>
        <v>4649</v>
      </c>
      <c r="C3" s="10">
        <f>COUNTA(Kaubaloend[KIRJELDUS])</f>
        <v>11</v>
      </c>
      <c r="D3" s="10">
        <f>SUMPRODUCT((1/COUNTIF(Kaubaloend[ALUSE NR],Kaubaloend[ALUSE NR]&amp;"")))</f>
        <v>6</v>
      </c>
    </row>
    <row r="4" spans="2:11" ht="17.100000000000001" customHeight="1" x14ac:dyDescent="0.3">
      <c r="B4" s="8" t="s">
        <v>2</v>
      </c>
      <c r="C4" s="8" t="s">
        <v>15</v>
      </c>
      <c r="D4" s="8" t="s">
        <v>28</v>
      </c>
      <c r="E4" s="8" t="s">
        <v>36</v>
      </c>
      <c r="F4" s="8" t="s">
        <v>38</v>
      </c>
      <c r="G4" s="8" t="s">
        <v>42</v>
      </c>
      <c r="H4" s="8" t="s">
        <v>43</v>
      </c>
      <c r="I4" s="8" t="s">
        <v>44</v>
      </c>
      <c r="J4" s="8" t="s">
        <v>45</v>
      </c>
      <c r="K4" s="8" t="s">
        <v>46</v>
      </c>
    </row>
    <row r="5" spans="2:11" ht="30" customHeight="1" x14ac:dyDescent="0.3">
      <c r="B5" s="11" t="s">
        <v>3</v>
      </c>
      <c r="C5" s="11" t="s">
        <v>16</v>
      </c>
      <c r="D5" s="11" t="s">
        <v>29</v>
      </c>
      <c r="E5" s="11" t="str">
        <f>IFERROR(VLOOKUP(Kaubaloend[[#This Row],[ALUSE NR]],AluseOtsing[],3,FALSE),"")</f>
        <v>2. rida, 1. vahe</v>
      </c>
      <c r="F5" s="11" t="s">
        <v>39</v>
      </c>
      <c r="G5" s="18">
        <v>20</v>
      </c>
      <c r="H5" s="18">
        <v>10</v>
      </c>
      <c r="I5" s="13">
        <v>30</v>
      </c>
      <c r="J5" s="13">
        <f>Kaubaloend[[#This Row],[KOGUS]]*Kaubaloend[[#This Row],[HIND]]</f>
        <v>600</v>
      </c>
      <c r="K5" s="19">
        <f>IFERROR(IF(Kaubaloend[[#This Row],[KOGUS]]&lt;=Kaubaloend[[#This Row],[JUURDETELLIM. KOGUS]],1,0),0)</f>
        <v>0</v>
      </c>
    </row>
    <row r="6" spans="2:11" ht="30" customHeight="1" x14ac:dyDescent="0.3">
      <c r="B6" s="11" t="s">
        <v>4</v>
      </c>
      <c r="C6" s="11" t="s">
        <v>17</v>
      </c>
      <c r="D6" s="11" t="s">
        <v>29</v>
      </c>
      <c r="E6" s="11" t="str">
        <f>IFERROR(VLOOKUP(Kaubaloend[[#This Row],[ALUSE NR]],AluseOtsing[],3,FALSE),"")</f>
        <v>2. rida, 1. vahe</v>
      </c>
      <c r="F6" s="11" t="s">
        <v>39</v>
      </c>
      <c r="G6" s="18">
        <v>30</v>
      </c>
      <c r="H6" s="18">
        <v>15</v>
      </c>
      <c r="I6" s="13">
        <v>40</v>
      </c>
      <c r="J6" s="13">
        <f>Kaubaloend[[#This Row],[KOGUS]]*Kaubaloend[[#This Row],[HIND]]</f>
        <v>1200</v>
      </c>
      <c r="K6" s="19">
        <f>IFERROR(IF(Kaubaloend[[#This Row],[KOGUS]]&lt;=Kaubaloend[[#This Row],[JUURDETELLIM. KOGUS]],1,0),0)</f>
        <v>0</v>
      </c>
    </row>
    <row r="7" spans="2:11" ht="30" customHeight="1" x14ac:dyDescent="0.3">
      <c r="B7" s="11" t="s">
        <v>5</v>
      </c>
      <c r="C7" s="11" t="s">
        <v>18</v>
      </c>
      <c r="D7" s="11" t="s">
        <v>30</v>
      </c>
      <c r="E7" s="11" t="str">
        <f>IFERROR(VLOOKUP(Kaubaloend[[#This Row],[ALUSE NR]],AluseOtsing[],3,FALSE),"")</f>
        <v>1. rida, 1. vahe</v>
      </c>
      <c r="F7" s="11" t="s">
        <v>39</v>
      </c>
      <c r="G7" s="18">
        <v>10</v>
      </c>
      <c r="H7" s="18">
        <v>5</v>
      </c>
      <c r="I7" s="13">
        <v>5</v>
      </c>
      <c r="J7" s="13">
        <f>Kaubaloend[[#This Row],[KOGUS]]*Kaubaloend[[#This Row],[HIND]]</f>
        <v>50</v>
      </c>
      <c r="K7" s="19">
        <f>IFERROR(IF(Kaubaloend[[#This Row],[KOGUS]]&lt;=Kaubaloend[[#This Row],[JUURDETELLIM. KOGUS]],1,0),0)</f>
        <v>0</v>
      </c>
    </row>
    <row r="8" spans="2:11" ht="30" customHeight="1" x14ac:dyDescent="0.3">
      <c r="B8" s="11" t="s">
        <v>6</v>
      </c>
      <c r="C8" s="11" t="s">
        <v>19</v>
      </c>
      <c r="D8" s="11" t="s">
        <v>31</v>
      </c>
      <c r="E8" s="11" t="str">
        <f>IFERROR(VLOOKUP(Kaubaloend[[#This Row],[ALUSE NR]],AluseOtsing[],3,FALSE),"")</f>
        <v>3. rida, 2. vahe</v>
      </c>
      <c r="F8" s="11" t="s">
        <v>40</v>
      </c>
      <c r="G8" s="18">
        <v>40</v>
      </c>
      <c r="H8" s="18">
        <v>10</v>
      </c>
      <c r="I8" s="13">
        <v>15</v>
      </c>
      <c r="J8" s="13">
        <f>Kaubaloend[[#This Row],[KOGUS]]*Kaubaloend[[#This Row],[HIND]]</f>
        <v>600</v>
      </c>
      <c r="K8" s="19">
        <f>IFERROR(IF(Kaubaloend[[#This Row],[KOGUS]]&lt;=Kaubaloend[[#This Row],[JUURDETELLIM. KOGUS]],1,0),0)</f>
        <v>0</v>
      </c>
    </row>
    <row r="9" spans="2:11" ht="30" customHeight="1" x14ac:dyDescent="0.3">
      <c r="B9" s="11" t="s">
        <v>7</v>
      </c>
      <c r="C9" s="11" t="s">
        <v>20</v>
      </c>
      <c r="D9" s="11" t="s">
        <v>32</v>
      </c>
      <c r="E9" s="11" t="str">
        <f>IFERROR(VLOOKUP(Kaubaloend[[#This Row],[ALUSE NR]],AluseOtsing[],3,FALSE),"")</f>
        <v>3. rida, 1. vahe</v>
      </c>
      <c r="F9" s="11" t="s">
        <v>39</v>
      </c>
      <c r="G9" s="18">
        <v>12</v>
      </c>
      <c r="H9" s="18">
        <v>10</v>
      </c>
      <c r="I9" s="13">
        <v>26</v>
      </c>
      <c r="J9" s="13">
        <f>Kaubaloend[[#This Row],[KOGUS]]*Kaubaloend[[#This Row],[HIND]]</f>
        <v>312</v>
      </c>
      <c r="K9" s="19">
        <f>IFERROR(IF(Kaubaloend[[#This Row],[KOGUS]]&lt;=Kaubaloend[[#This Row],[JUURDETELLIM. KOGUS]],1,0),0)</f>
        <v>0</v>
      </c>
    </row>
    <row r="10" spans="2:11" ht="30" customHeight="1" x14ac:dyDescent="0.3">
      <c r="B10" s="11" t="s">
        <v>8</v>
      </c>
      <c r="C10" s="11" t="s">
        <v>21</v>
      </c>
      <c r="D10" s="11" t="s">
        <v>29</v>
      </c>
      <c r="E10" s="11" t="str">
        <f>IFERROR(VLOOKUP(Kaubaloend[[#This Row],[ALUSE NR]],AluseOtsing[],3,FALSE),"")</f>
        <v>2. rida, 1. vahe</v>
      </c>
      <c r="F10" s="11" t="s">
        <v>39</v>
      </c>
      <c r="G10" s="18">
        <v>7</v>
      </c>
      <c r="H10" s="18">
        <v>10</v>
      </c>
      <c r="I10" s="13">
        <v>50</v>
      </c>
      <c r="J10" s="13">
        <f>Kaubaloend[[#This Row],[KOGUS]]*Kaubaloend[[#This Row],[HIND]]</f>
        <v>350</v>
      </c>
      <c r="K10" s="19">
        <f>IFERROR(IF(Kaubaloend[[#This Row],[KOGUS]]&lt;=Kaubaloend[[#This Row],[JUURDETELLIM. KOGUS]],1,0),0)</f>
        <v>1</v>
      </c>
    </row>
    <row r="11" spans="2:11" ht="30" customHeight="1" x14ac:dyDescent="0.3">
      <c r="B11" s="11" t="s">
        <v>9</v>
      </c>
      <c r="C11" s="11" t="s">
        <v>22</v>
      </c>
      <c r="D11" s="11" t="s">
        <v>33</v>
      </c>
      <c r="E11" s="11" t="str">
        <f>IFERROR(VLOOKUP(Kaubaloend[[#This Row],[ALUSE NR]],AluseOtsing[],3,FALSE),"")</f>
        <v>1. rida, 2. vahe</v>
      </c>
      <c r="F11" s="11" t="s">
        <v>39</v>
      </c>
      <c r="G11" s="18">
        <v>10</v>
      </c>
      <c r="H11" s="18">
        <v>5</v>
      </c>
      <c r="I11" s="13">
        <v>10</v>
      </c>
      <c r="J11" s="13">
        <f>Kaubaloend[[#This Row],[KOGUS]]*Kaubaloend[[#This Row],[HIND]]</f>
        <v>100</v>
      </c>
      <c r="K11" s="19">
        <f>IFERROR(IF(Kaubaloend[[#This Row],[KOGUS]]&lt;=Kaubaloend[[#This Row],[JUURDETELLIM. KOGUS]],1,0),0)</f>
        <v>0</v>
      </c>
    </row>
    <row r="12" spans="2:11" ht="30" customHeight="1" x14ac:dyDescent="0.3">
      <c r="B12" s="11" t="s">
        <v>10</v>
      </c>
      <c r="C12" s="11" t="s">
        <v>23</v>
      </c>
      <c r="D12" s="11" t="s">
        <v>30</v>
      </c>
      <c r="E12" s="11" t="str">
        <f>IFERROR(VLOOKUP(Kaubaloend[[#This Row],[ALUSE NR]],AluseOtsing[],3,FALSE),"")</f>
        <v>1. rida, 1. vahe</v>
      </c>
      <c r="F12" s="11" t="s">
        <v>39</v>
      </c>
      <c r="G12" s="18">
        <v>19</v>
      </c>
      <c r="H12" s="18">
        <v>10</v>
      </c>
      <c r="I12" s="13">
        <v>3</v>
      </c>
      <c r="J12" s="13">
        <f>Kaubaloend[[#This Row],[KOGUS]]*Kaubaloend[[#This Row],[HIND]]</f>
        <v>57</v>
      </c>
      <c r="K12" s="19">
        <f>IFERROR(IF(Kaubaloend[[#This Row],[KOGUS]]&lt;=Kaubaloend[[#This Row],[JUURDETELLIM. KOGUS]],1,0),0)</f>
        <v>0</v>
      </c>
    </row>
    <row r="13" spans="2:11" ht="30" customHeight="1" x14ac:dyDescent="0.3">
      <c r="B13" s="11" t="s">
        <v>11</v>
      </c>
      <c r="C13" s="11" t="s">
        <v>24</v>
      </c>
      <c r="D13" s="11" t="s">
        <v>34</v>
      </c>
      <c r="E13" s="11" t="str">
        <f>IFERROR(VLOOKUP(Kaubaloend[[#This Row],[ALUSE NR]],AluseOtsing[],3,FALSE),"")</f>
        <v>2. rida, 2. vahe</v>
      </c>
      <c r="F13" s="11" t="s">
        <v>41</v>
      </c>
      <c r="G13" s="18">
        <v>20</v>
      </c>
      <c r="H13" s="18">
        <v>30</v>
      </c>
      <c r="I13" s="13">
        <v>14</v>
      </c>
      <c r="J13" s="13">
        <f>Kaubaloend[[#This Row],[KOGUS]]*Kaubaloend[[#This Row],[HIND]]</f>
        <v>280</v>
      </c>
      <c r="K13" s="19">
        <f>IFERROR(IF(Kaubaloend[[#This Row],[KOGUS]]&lt;=Kaubaloend[[#This Row],[JUURDETELLIM. KOGUS]],1,0),0)</f>
        <v>1</v>
      </c>
    </row>
    <row r="14" spans="2:11" ht="30" customHeight="1" x14ac:dyDescent="0.3">
      <c r="B14" s="11" t="s">
        <v>12</v>
      </c>
      <c r="C14" s="11" t="s">
        <v>25</v>
      </c>
      <c r="D14" s="11" t="s">
        <v>33</v>
      </c>
      <c r="E14" s="11" t="str">
        <f>IFERROR(VLOOKUP(Kaubaloend[[#This Row],[ALUSE NR]],AluseOtsing[],3,FALSE),"")</f>
        <v>1. rida, 2. vahe</v>
      </c>
      <c r="F14" s="11" t="s">
        <v>39</v>
      </c>
      <c r="G14" s="18">
        <v>15</v>
      </c>
      <c r="H14" s="18">
        <v>8</v>
      </c>
      <c r="I14" s="13">
        <v>60</v>
      </c>
      <c r="J14" s="13">
        <f>Kaubaloend[[#This Row],[KOGUS]]*Kaubaloend[[#This Row],[HIND]]</f>
        <v>900</v>
      </c>
      <c r="K14" s="19">
        <f>IFERROR(IF(Kaubaloend[[#This Row],[KOGUS]]&lt;=Kaubaloend[[#This Row],[JUURDETELLIM. KOGUS]],1,0),0)</f>
        <v>0</v>
      </c>
    </row>
    <row r="15" spans="2:11" ht="30" customHeight="1" x14ac:dyDescent="0.3">
      <c r="B15" s="11" t="s">
        <v>13</v>
      </c>
      <c r="C15" s="11" t="s">
        <v>26</v>
      </c>
      <c r="D15" s="11" t="s">
        <v>33</v>
      </c>
      <c r="E15" s="11" t="str">
        <f>IFERROR(VLOOKUP(Kaubaloend[[#This Row],[ALUSE NR]],AluseOtsing[],3,FALSE),"")</f>
        <v>1. rida, 2. vahe</v>
      </c>
      <c r="F15" s="11" t="s">
        <v>39</v>
      </c>
      <c r="G15" s="18">
        <v>25</v>
      </c>
      <c r="H15" s="18">
        <v>15</v>
      </c>
      <c r="I15" s="13">
        <v>8</v>
      </c>
      <c r="J15" s="13">
        <f>Kaubaloend[[#This Row],[KOGUS]]*Kaubaloend[[#This Row],[HIND]]</f>
        <v>200</v>
      </c>
      <c r="K15" s="19">
        <f>IFERROR(IF(Kaubaloend[[#This Row],[KOGUS]]&lt;=Kaubaloend[[#This Row],[JUURDETELLIM. KOGUS]],1,0),0)</f>
        <v>0</v>
      </c>
    </row>
  </sheetData>
  <conditionalFormatting sqref="B5:K15">
    <cfRule type="expression" dxfId="9" priority="6">
      <formula>"If(blnBinNo=""True"")"</formula>
    </cfRule>
    <cfRule type="expression" dxfId="8" priority="1">
      <formula>$K5=1</formula>
    </cfRule>
  </conditionalFormatting>
  <conditionalFormatting sqref="J5:J15">
    <cfRule type="dataBar" priority="1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{B7FAAC13-0945-4497-B308-0378DA16CDD0}</x14:id>
        </ext>
      </extLst>
    </cfRule>
  </conditionalFormatting>
  <dataValidations count="20">
    <dataValidation allowBlank="1" showInputMessage="1" showErrorMessage="1" prompt="Sellel töölehel kuvatakse juurdetellimiseks valmis kaubad, need on veerus K automaatselt lipuga märgitud. Lahtrites E2 ja F2 on navigeerimislingid varude komplekteerimisleht ja aluse otsingu töölehtede jaoks." sqref="A1" xr:uid="{00000000-0002-0000-0000-000000000000}"/>
    <dataValidation allowBlank="1" showInputMessage="1" showErrorMessage="1" prompt="Automaatselt arvutatav laoseisu koguväärtus" sqref="B3" xr:uid="{00000000-0002-0000-0000-000001000000}"/>
    <dataValidation allowBlank="1" showInputMessage="1" showErrorMessage="1" prompt="Automaatselt arvutatav aluste arv" sqref="D3" xr:uid="{00000000-0002-0000-0000-000002000000}"/>
    <dataValidation allowBlank="1" showInputMessage="1" showErrorMessage="1" prompt="Automaatselt arvutatav kaupade arv nende kirjelduste põhjal" sqref="C3" xr:uid="{00000000-0002-0000-0000-000003000000}"/>
    <dataValidation allowBlank="1" showInputMessage="1" showErrorMessage="1" prompt="Sisestage sellesse veergu SKU." sqref="B4" xr:uid="{00000000-0002-0000-0000-000004000000}"/>
    <dataValidation allowBlank="1" showInputMessage="1" showErrorMessage="1" prompt="Sisestage sellesse veergu kauba kirjeldus." sqref="C4" xr:uid="{00000000-0002-0000-0000-000005000000}"/>
    <dataValidation allowBlank="1" showInputMessage="1" showErrorMessage="1" prompt="Valige ripploendist aluse number. Ripploendi avamiseks vajutage klahvikombinatsiooni Alt + allanool ja valige seejärel mõni üksus, kasutades sisestusklahvi Enter" sqref="D4" xr:uid="{00000000-0002-0000-0000-000006000000}"/>
    <dataValidation allowBlank="1" showInputMessage="1" showErrorMessage="1" prompt="Selles veerus värskendatakse asukohta automaatselt, kasutades aluse numbrit ja kaubaaluse otsingu töölehel olevat teavet. " sqref="E4" xr:uid="{00000000-0002-0000-0000-000007000000}"/>
    <dataValidation allowBlank="1" showInputMessage="1" showErrorMessage="1" prompt="Sisestage sellesse veergu ühik." sqref="F4" xr:uid="{00000000-0002-0000-0000-000008000000}"/>
    <dataValidation allowBlank="1" showInputMessage="1" showErrorMessage="1" prompt="Sisestage sellesse veergu iga kauba kogus." sqref="G4" xr:uid="{00000000-0002-0000-0000-000009000000}"/>
    <dataValidation allowBlank="1" showInputMessage="1" showErrorMessage="1" prompt="Sisestage sellesse veergu juurditellimuse kogus." sqref="H4" xr:uid="{00000000-0002-0000-0000-00000A000000}"/>
    <dataValidation allowBlank="1" showInputMessage="1" showErrorMessage="1" prompt="Sisestage sellesse veergu iga kauba hind." sqref="I4" xr:uid="{00000000-0002-0000-0000-00000B000000}"/>
    <dataValidation allowBlank="1" showInputMessage="1" showErrorMessage="1" prompt="Kauba väärtus arvutatakse selles veerus automaatselt, kasutades tabelist pärit väärtusi KOGUS ja HIND." sqref="J4" xr:uid="{00000000-0002-0000-0000-00000C000000}"/>
    <dataValidation allowBlank="1" showInputMessage="1" showErrorMessage="1" prompt="Lipu ikoon selles veerus näitab, et seda kaubaloendi kaupa saab juurde tellida." sqref="K4" xr:uid="{00000000-0002-0000-0000-00000D000000}"/>
    <dataValidation type="list" errorStyle="warning" allowBlank="1" showInputMessage="1" showErrorMessage="1" error="Loendis pole aluse nr-it. Kirje säilitamiseks valige Jah, kirje lisamiseks aluse otsingu töölehele valige Loobu (aluse nr lisatakse ripploendisse) või valige loendist valimiseks Ei, vajutage kombinatsiooni Alt + allanool." sqref="D5:D15" xr:uid="{00000000-0002-0000-0000-00000E000000}">
      <formula1>AluseNumber</formula1>
    </dataValidation>
    <dataValidation allowBlank="1" showInputMessage="1" showErrorMessage="1" prompt="Varude komplekteerimislehe töölehele viiv navigeerimislink" sqref="E2" xr:uid="{00000000-0002-0000-0000-00000F000000}"/>
    <dataValidation allowBlank="1" showInputMessage="1" showErrorMessage="1" prompt="Navigeerimislink töölehel „Aluse otsing“ olevate kaupade muutmiseks või lisamiseks" sqref="F2" xr:uid="{00000000-0002-0000-0000-000010000000}"/>
    <dataValidation allowBlank="1" showInputMessage="1" showErrorMessage="1" prompt="Allpool värskendatakse automaatselt varude koguväärtust" sqref="B2" xr:uid="{00000000-0002-0000-0000-000011000000}"/>
    <dataValidation allowBlank="1" showInputMessage="1" showErrorMessage="1" prompt="Varude koguarv värskendatakse allpool automaatselt" sqref="C2" xr:uid="{00000000-0002-0000-0000-000012000000}"/>
    <dataValidation allowBlank="1" showInputMessage="1" showErrorMessage="1" prompt="Aluste koguarv värskendatakse allpool automaatselt" sqref="D2" xr:uid="{00000000-0002-0000-0000-000013000000}"/>
  </dataValidations>
  <hyperlinks>
    <hyperlink ref="E2" location="'Varude komplekteerimisleht'!A1" tooltip="Valige töölehe „Varude komplekteerimisleht“ kuvamiseks." display="INVENTORY PICK LIST" xr:uid="{00000000-0004-0000-0000-000000000000}"/>
    <hyperlink ref="F2" location="'Aluse otsing'!A1" tooltip="Valige aluse otsingu lehel teabe muutmiseks või lisamiseks." display="BIN LOOKUP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FAAC13-0945-4497-B308-0378DA16CD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J5:J15</xm:sqref>
        </x14:conditionalFormatting>
        <x14:conditionalFormatting xmlns:xm="http://schemas.microsoft.com/office/excel/2006/main">
          <x14:cfRule type="iconSet" priority="17" id="{AC6CABC8-B392-410F-BF01-FBE3A7AF244A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PickList">
    <tabColor theme="4" tint="0.39997558519241921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24.109375" customWidth="1"/>
    <col min="3" max="3" width="21.77734375" customWidth="1"/>
    <col min="4" max="4" width="15.6640625" customWidth="1"/>
    <col min="5" max="5" width="17.88671875" customWidth="1"/>
    <col min="6" max="6" width="25.44140625" customWidth="1"/>
    <col min="7" max="7" width="14.44140625" customWidth="1"/>
    <col min="8" max="8" width="13.44140625" customWidth="1"/>
    <col min="9" max="9" width="22.6640625" customWidth="1"/>
  </cols>
  <sheetData>
    <row r="1" spans="2:9" ht="54" customHeight="1" thickBot="1" x14ac:dyDescent="0.5">
      <c r="B1" s="5" t="s">
        <v>35</v>
      </c>
      <c r="C1" s="3"/>
      <c r="D1" s="1"/>
      <c r="E1" s="1"/>
      <c r="F1" s="1"/>
      <c r="G1" s="1"/>
      <c r="H1" s="1"/>
      <c r="I1" s="1"/>
    </row>
    <row r="2" spans="2:9" ht="24.95" customHeight="1" x14ac:dyDescent="0.3">
      <c r="B2" s="15"/>
      <c r="C2" s="15" t="s">
        <v>0</v>
      </c>
    </row>
    <row r="3" spans="2:9" ht="30" customHeight="1" x14ac:dyDescent="0.3">
      <c r="B3" s="17"/>
      <c r="C3" s="17"/>
    </row>
    <row r="4" spans="2:9" ht="17.100000000000001" customHeight="1" x14ac:dyDescent="0.3">
      <c r="B4" s="8" t="s">
        <v>47</v>
      </c>
      <c r="C4" s="8" t="s">
        <v>2</v>
      </c>
      <c r="D4" s="8" t="s">
        <v>49</v>
      </c>
      <c r="E4" s="8" t="s">
        <v>50</v>
      </c>
      <c r="F4" s="8" t="s">
        <v>51</v>
      </c>
      <c r="G4" s="8" t="s">
        <v>38</v>
      </c>
      <c r="H4" s="8" t="s">
        <v>28</v>
      </c>
      <c r="I4" s="8" t="s">
        <v>36</v>
      </c>
    </row>
    <row r="5" spans="2:9" ht="30" customHeight="1" x14ac:dyDescent="0.3">
      <c r="B5" s="11" t="s">
        <v>48</v>
      </c>
      <c r="C5" s="11" t="s">
        <v>3</v>
      </c>
      <c r="D5" s="12">
        <v>3</v>
      </c>
      <c r="E5" s="12">
        <f>IFERROR(VLOOKUP(VarudeKomplekteerimisleht[[#This Row],[SKU]],Kaubaloend[],6,FALSE),"")</f>
        <v>20</v>
      </c>
      <c r="F5" s="11" t="str">
        <f>IFERROR(VLOOKUP(VarudeKomplekteerimisleht[[#This Row],[SKU]],Kaubaloend[],2,FALSE),"")</f>
        <v>Tooteartikkel 1</v>
      </c>
      <c r="G5" s="11" t="str">
        <f>IFERROR(VLOOKUP(VarudeKomplekteerimisleht[[#This Row],[SKU]],Kaubaloend[],5,FALSE),"")</f>
        <v>Tükk</v>
      </c>
      <c r="H5" s="11" t="str">
        <f>IFERROR(VLOOKUP(VarudeKomplekteerimisleht[[#This Row],[SKU]],Kaubaloend[],3,FALSE),"")</f>
        <v>T345</v>
      </c>
      <c r="I5" s="11" t="str">
        <f>IFERROR(VLOOKUP(VarudeKomplekteerimisleht[[#This Row],[SKU]],Kaubaloend[],4,FALSE),"")</f>
        <v>2. rida, 1. vahe</v>
      </c>
    </row>
    <row r="6" spans="2:9" ht="30" customHeight="1" x14ac:dyDescent="0.3">
      <c r="B6" s="11" t="s">
        <v>48</v>
      </c>
      <c r="C6" s="11" t="s">
        <v>6</v>
      </c>
      <c r="D6" s="12">
        <v>1</v>
      </c>
      <c r="E6" s="12">
        <f>IFERROR(VLOOKUP(VarudeKomplekteerimisleht[[#This Row],[SKU]],Kaubaloend[],6,FALSE),"")</f>
        <v>40</v>
      </c>
      <c r="F6" s="11" t="str">
        <f>IFERROR(VLOOKUP(VarudeKomplekteerimisleht[[#This Row],[SKU]],Kaubaloend[],2,FALSE),"")</f>
        <v>Tooteartikkel 4</v>
      </c>
      <c r="G6" s="11" t="str">
        <f>IFERROR(VLOOKUP(VarudeKomplekteerimisleht[[#This Row],[SKU]],Kaubaloend[],5,FALSE),"")</f>
        <v>Karp (10 tk)</v>
      </c>
      <c r="H6" s="11" t="str">
        <f>IFERROR(VLOOKUP(VarudeKomplekteerimisleht[[#This Row],[SKU]],Kaubaloend[],3,FALSE),"")</f>
        <v>T9876</v>
      </c>
      <c r="I6" s="11" t="str">
        <f>IFERROR(VLOOKUP(VarudeKomplekteerimisleht[[#This Row],[SKU]],Kaubaloend[],4,FALSE),"")</f>
        <v>3. rida, 2. vahe</v>
      </c>
    </row>
    <row r="7" spans="2:9" ht="30" customHeight="1" x14ac:dyDescent="0.3">
      <c r="B7" s="11" t="s">
        <v>48</v>
      </c>
      <c r="C7" s="11" t="s">
        <v>9</v>
      </c>
      <c r="D7" s="12">
        <v>2</v>
      </c>
      <c r="E7" s="12">
        <f>IFERROR(VLOOKUP(VarudeKomplekteerimisleht[[#This Row],[SKU]],Kaubaloend[],6,FALSE),"")</f>
        <v>10</v>
      </c>
      <c r="F7" s="11" t="str">
        <f>IFERROR(VLOOKUP(VarudeKomplekteerimisleht[[#This Row],[SKU]],Kaubaloend[],2,FALSE),"")</f>
        <v>Kaup 7</v>
      </c>
      <c r="G7" s="11" t="str">
        <f>IFERROR(VLOOKUP(VarudeKomplekteerimisleht[[#This Row],[SKU]],Kaubaloend[],5,FALSE),"")</f>
        <v>Tükk</v>
      </c>
      <c r="H7" s="11" t="str">
        <f>IFERROR(VLOOKUP(VarudeKomplekteerimisleht[[#This Row],[SKU]],Kaubaloend[],3,FALSE),"")</f>
        <v>T349</v>
      </c>
      <c r="I7" s="11" t="str">
        <f>IFERROR(VLOOKUP(VarudeKomplekteerimisleht[[#This Row],[SKU]],Kaubaloend[],4,FALSE),"")</f>
        <v>1. rida, 2. vahe</v>
      </c>
    </row>
    <row r="8" spans="2:9" ht="30" customHeight="1" x14ac:dyDescent="0.3">
      <c r="B8" s="11" t="s">
        <v>48</v>
      </c>
      <c r="C8" s="11" t="s">
        <v>12</v>
      </c>
      <c r="D8" s="12">
        <v>6</v>
      </c>
      <c r="E8" s="12">
        <f>IFERROR(VLOOKUP(VarudeKomplekteerimisleht[[#This Row],[SKU]],Kaubaloend[],6,FALSE),"")</f>
        <v>15</v>
      </c>
      <c r="F8" s="11" t="str">
        <f>IFERROR(VLOOKUP(VarudeKomplekteerimisleht[[#This Row],[SKU]],Kaubaloend[],2,FALSE),"")</f>
        <v>Kaup 10</v>
      </c>
      <c r="G8" s="11" t="str">
        <f>IFERROR(VLOOKUP(VarudeKomplekteerimisleht[[#This Row],[SKU]],Kaubaloend[],5,FALSE),"")</f>
        <v>Tükk</v>
      </c>
      <c r="H8" s="11" t="str">
        <f>IFERROR(VLOOKUP(VarudeKomplekteerimisleht[[#This Row],[SKU]],Kaubaloend[],3,FALSE),"")</f>
        <v>T349</v>
      </c>
      <c r="I8" s="11" t="str">
        <f>IFERROR(VLOOKUP(VarudeKomplekteerimisleht[[#This Row],[SKU]],Kaubaloend[],4,FALSE),"")</f>
        <v>1. rida, 2. vahe</v>
      </c>
    </row>
    <row r="9" spans="2:9" ht="30" customHeight="1" x14ac:dyDescent="0.3">
      <c r="B9" s="11" t="s">
        <v>48</v>
      </c>
      <c r="C9" s="11" t="s">
        <v>5</v>
      </c>
      <c r="D9" s="12">
        <v>3</v>
      </c>
      <c r="E9" s="12">
        <f>IFERROR(VLOOKUP(VarudeKomplekteerimisleht[[#This Row],[SKU]],Kaubaloend[],6,FALSE),"")</f>
        <v>10</v>
      </c>
      <c r="F9" s="11" t="str">
        <f>IFERROR(VLOOKUP(VarudeKomplekteerimisleht[[#This Row],[SKU]],Kaubaloend[],2,FALSE),"")</f>
        <v>Tooteartikkel 3</v>
      </c>
      <c r="G9" s="11" t="str">
        <f>IFERROR(VLOOKUP(VarudeKomplekteerimisleht[[#This Row],[SKU]],Kaubaloend[],5,FALSE),"")</f>
        <v>Tükk</v>
      </c>
      <c r="H9" s="11" t="str">
        <f>IFERROR(VLOOKUP(VarudeKomplekteerimisleht[[#This Row],[SKU]],Kaubaloend[],3,FALSE),"")</f>
        <v>T5789</v>
      </c>
      <c r="I9" s="11" t="str">
        <f>IFERROR(VLOOKUP(VarudeKomplekteerimisleht[[#This Row],[SKU]],Kaubaloend[],4,FALSE),"")</f>
        <v>1. rida, 1. vahe</v>
      </c>
    </row>
  </sheetData>
  <conditionalFormatting sqref="E5:E9">
    <cfRule type="expression" dxfId="3" priority="7">
      <formula>D5&gt;E5</formula>
    </cfRule>
  </conditionalFormatting>
  <dataValidations xWindow="40" yWindow="335" count="14">
    <dataValidation allowBlank="1" showInputMessage="1" showErrorMessage="1" prompt="Kasutage tellimuste täitmiseks vajalike SKU-ide koguse jälgimiseks varude komplekteerimislehte. Tühjendage lahtris B2 olev komplekteerimislehe tabel. Liikuge lahtris C2 paiknevale kaubaloendi töölehele" sqref="A1" xr:uid="{00000000-0002-0000-0100-000000000000}"/>
    <dataValidation allowBlank="1" showInputMessage="1" showErrorMessage="1" prompt="Sisestage sellesse veergu tellimuse number" sqref="B4" xr:uid="{00000000-0002-0000-0100-000001000000}"/>
    <dataValidation allowBlank="1" showInputMessage="1" showErrorMessage="1" prompt="Valige ripploendist SKU. Ripploendi avamiseks vajutage klahvikombinatsiooni Alt + allanool ja valige seejärel mõni üksus, kasutades sisestusklahvi Enter" sqref="C4" xr:uid="{00000000-0002-0000-0100-000002000000}"/>
    <dataValidation allowBlank="1" showInputMessage="1" showErrorMessage="1" prompt="Sisestage sellesse veergu komplekteeritavate kaupade kogus." sqref="D4" xr:uid="{00000000-0002-0000-0100-000003000000}"/>
    <dataValidation allowBlank="1" showInputMessage="1" showErrorMessage="1" prompt="Selles veerus arvutatakse automaatselt iga kauba saadaolev kogus." sqref="E4" xr:uid="{00000000-0002-0000-0100-000004000000}"/>
    <dataValidation allowBlank="1" showInputMessage="1" showErrorMessage="1" prompt="Selles veerus olevat kauba kirjeldust värskendatakse automaatselt." sqref="F4" xr:uid="{00000000-0002-0000-0100-000005000000}"/>
    <dataValidation allowBlank="1" showInputMessage="1" showErrorMessage="1" prompt="Selles veerus olevat ühikut värskendatakse automaatselt." sqref="G4" xr:uid="{00000000-0002-0000-0100-000006000000}"/>
    <dataValidation allowBlank="1" showInputMessage="1" showErrorMessage="1" prompt="Selles veerus olevat aluse numbrit värskendatakse automaatselt." sqref="H4" xr:uid="{00000000-0002-0000-0100-000007000000}"/>
    <dataValidation allowBlank="1" showInputMessage="1" showErrorMessage="1" prompt="Selles veerus olevat asukohta värskendatakse automaatselt." sqref="I4" xr:uid="{00000000-0002-0000-0100-000008000000}"/>
    <dataValidation type="custom" allowBlank="1" showInputMessage="1" showErrorMessage="1" errorTitle="Vabandust!" error="Sisestatud kogus on suurem kui saadaolev kogus. " sqref="D6:D9" xr:uid="{00000000-0002-0000-0100-000009000000}">
      <formula1>D6&lt;=E6</formula1>
    </dataValidation>
    <dataValidation type="custom" allowBlank="1" showInputMessage="1" showErrorMessage="1" error="Sisestatud kogus on suurem kui saadaolev kogus. Sisestage KOMPL KOG, mis on väiksem kui SAADAV KOG." sqref="D5" xr:uid="{00000000-0002-0000-0100-00000A000000}">
      <formula1>D5&lt;=E5</formula1>
    </dataValidation>
    <dataValidation allowBlank="1" showInputMessage="1" showErrorMessage="1" prompt="Selle töölehe komplekteerimislehe tabeli tühjendamiseks aktiveerige lahtris B2 olev objekt või vajutage klahvikombinatsiooni Alt + F8 ja tippige „ClearPickList“ ilma tühikuteta ning valige KÄIVITA." sqref="B2" xr:uid="{00000000-0002-0000-0100-00000B000000}"/>
    <dataValidation allowBlank="1" showInputMessage="1" showErrorMessage="1" prompt="Navigeerimislink töölehele „Kaubaloend“" sqref="C2" xr:uid="{00000000-0002-0000-0100-00000C000000}"/>
    <dataValidation type="list" errorStyle="warning" allowBlank="1" showErrorMessage="1" error="Kirje pole loendist. Valige „LOOBU“, vajutage ripploendi avamiseks klahvikombinatsiooni ALT + ALLANOOL ja valiku tegemiseks sisestusklahvi (ENTER)." sqref="C5:C9" xr:uid="{00000000-0002-0000-0100-00000D000000}">
      <formula1>SKUOtsing</formula1>
    </dataValidation>
  </dataValidations>
  <hyperlinks>
    <hyperlink ref="C2" location="'Kaubaloend'!A1" tooltip="Valige kaubaloendi kuvamiseks." display="INVENTORY LIST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BinLookup">
    <tabColor theme="4" tint="-0.499984740745262"/>
    <pageSetUpPr autoPageBreaks="0"/>
  </sheetPr>
  <dimension ref="B1:G11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20.77734375" customWidth="1"/>
    <col min="3" max="3" width="19.44140625" customWidth="1"/>
    <col min="4" max="4" width="18.44140625" customWidth="1"/>
    <col min="5" max="7" width="11.88671875" customWidth="1"/>
  </cols>
  <sheetData>
    <row r="1" spans="2:7" ht="54" customHeight="1" thickBot="1" x14ac:dyDescent="0.5">
      <c r="B1" s="3" t="s">
        <v>37</v>
      </c>
      <c r="C1" s="1"/>
      <c r="D1" s="1"/>
      <c r="E1" s="1"/>
      <c r="F1" s="1"/>
      <c r="G1" s="1"/>
    </row>
    <row r="2" spans="2:7" ht="24.95" customHeight="1" x14ac:dyDescent="0.3">
      <c r="B2" s="15" t="s">
        <v>0</v>
      </c>
    </row>
    <row r="3" spans="2:7" ht="30" customHeight="1" x14ac:dyDescent="0.3">
      <c r="B3" s="9"/>
      <c r="C3" s="9"/>
      <c r="D3" s="9"/>
      <c r="E3" s="9"/>
      <c r="F3" s="9"/>
      <c r="G3" s="9"/>
    </row>
    <row r="4" spans="2:7" ht="17.100000000000001" customHeight="1" x14ac:dyDescent="0.3">
      <c r="B4" s="6" t="s">
        <v>28</v>
      </c>
      <c r="C4" s="6" t="s">
        <v>15</v>
      </c>
      <c r="D4" s="6" t="s">
        <v>36</v>
      </c>
      <c r="E4" s="7" t="s">
        <v>62</v>
      </c>
      <c r="F4" s="7" t="s">
        <v>63</v>
      </c>
      <c r="G4" s="7" t="s">
        <v>64</v>
      </c>
    </row>
    <row r="5" spans="2:7" ht="30" customHeight="1" x14ac:dyDescent="0.3">
      <c r="B5" s="11" t="s">
        <v>29</v>
      </c>
      <c r="C5" s="11" t="s">
        <v>52</v>
      </c>
      <c r="D5" s="14" t="s">
        <v>55</v>
      </c>
      <c r="E5" s="18">
        <v>50</v>
      </c>
      <c r="F5" s="18">
        <v>10</v>
      </c>
      <c r="G5" s="18">
        <v>10</v>
      </c>
    </row>
    <row r="6" spans="2:7" ht="30" customHeight="1" x14ac:dyDescent="0.3">
      <c r="B6" s="11" t="s">
        <v>30</v>
      </c>
      <c r="C6" s="11" t="s">
        <v>53</v>
      </c>
      <c r="D6" s="11" t="s">
        <v>56</v>
      </c>
      <c r="E6" s="18">
        <v>25</v>
      </c>
      <c r="F6" s="18">
        <v>5</v>
      </c>
      <c r="G6" s="18">
        <v>5</v>
      </c>
    </row>
    <row r="7" spans="2:7" ht="30" customHeight="1" x14ac:dyDescent="0.3">
      <c r="B7" s="11" t="s">
        <v>31</v>
      </c>
      <c r="C7" s="11" t="s">
        <v>52</v>
      </c>
      <c r="D7" s="11" t="s">
        <v>57</v>
      </c>
      <c r="E7" s="18">
        <v>50</v>
      </c>
      <c r="F7" s="18">
        <v>10</v>
      </c>
      <c r="G7" s="18">
        <v>10</v>
      </c>
    </row>
    <row r="8" spans="2:7" ht="30" customHeight="1" x14ac:dyDescent="0.3">
      <c r="B8" s="11" t="s">
        <v>32</v>
      </c>
      <c r="C8" s="11" t="s">
        <v>54</v>
      </c>
      <c r="D8" s="11" t="s">
        <v>58</v>
      </c>
      <c r="E8" s="18">
        <v>30</v>
      </c>
      <c r="F8" s="18">
        <v>7</v>
      </c>
      <c r="G8" s="18">
        <v>10</v>
      </c>
    </row>
    <row r="9" spans="2:7" ht="30" customHeight="1" x14ac:dyDescent="0.3">
      <c r="B9" s="11" t="s">
        <v>33</v>
      </c>
      <c r="C9" s="11" t="s">
        <v>53</v>
      </c>
      <c r="D9" s="11" t="s">
        <v>59</v>
      </c>
      <c r="E9" s="18">
        <v>25</v>
      </c>
      <c r="F9" s="18">
        <v>5</v>
      </c>
      <c r="G9" s="18">
        <v>5</v>
      </c>
    </row>
    <row r="10" spans="2:7" ht="30" customHeight="1" x14ac:dyDescent="0.3">
      <c r="B10" s="11" t="s">
        <v>30</v>
      </c>
      <c r="C10" s="11" t="s">
        <v>52</v>
      </c>
      <c r="D10" s="11" t="s">
        <v>60</v>
      </c>
      <c r="E10" s="18">
        <v>50</v>
      </c>
      <c r="F10" s="18">
        <v>10</v>
      </c>
      <c r="G10" s="18">
        <v>10</v>
      </c>
    </row>
    <row r="11" spans="2:7" ht="30" customHeight="1" x14ac:dyDescent="0.3">
      <c r="B11" s="11" t="s">
        <v>34</v>
      </c>
      <c r="C11" s="11" t="s">
        <v>52</v>
      </c>
      <c r="D11" s="11" t="s">
        <v>61</v>
      </c>
      <c r="E11" s="18">
        <v>50</v>
      </c>
      <c r="F11" s="18">
        <v>10</v>
      </c>
      <c r="G11" s="18">
        <v>10</v>
      </c>
    </row>
  </sheetData>
  <dataValidations count="8">
    <dataValidation allowBlank="1" showInputMessage="1" showErrorMessage="1" prompt="Sellel töölehel on tabel, mis sisaldab andmeid kaubaloendi ja varude komplekteerimislehe töölehtede jaoks. Lahtris B2 töölehe „Kaubaloend“ navigeerimislink." sqref="A1" xr:uid="{00000000-0002-0000-0200-000000000000}"/>
    <dataValidation allowBlank="1" showInputMessage="1" showErrorMessage="1" prompt="Sisestage sellesse veergu aluse number." sqref="B4" xr:uid="{00000000-0002-0000-0200-000001000000}"/>
    <dataValidation allowBlank="1" showInputMessage="1" showErrorMessage="1" prompt="Sisestage sellesse veergu aluse kirjeldus." sqref="C4" xr:uid="{00000000-0002-0000-0200-000002000000}"/>
    <dataValidation allowBlank="1" showInputMessage="1" showErrorMessage="1" prompt="Sisestage sellesse veergu aluse asukoht." sqref="D4" xr:uid="{00000000-0002-0000-0200-000003000000}"/>
    <dataValidation allowBlank="1" showInputMessage="1" showErrorMessage="1" prompt="Sisestage sellesse veergu aluse laius." sqref="E4" xr:uid="{00000000-0002-0000-0200-000004000000}"/>
    <dataValidation allowBlank="1" showInputMessage="1" showErrorMessage="1" prompt="Sisestage sellesse veergu aluse kõrgus." sqref="F4" xr:uid="{00000000-0002-0000-0200-000005000000}"/>
    <dataValidation allowBlank="1" showInputMessage="1" showErrorMessage="1" prompt="Sisestage sellesse veergu aluse pikkus." sqref="G4" xr:uid="{00000000-0002-0000-0200-000006000000}"/>
    <dataValidation allowBlank="1" showInputMessage="1" showErrorMessage="1" prompt="Navigeerimislink töölehele „Kaubaloend“" sqref="B2" xr:uid="{00000000-0002-0000-0200-000007000000}"/>
  </dataValidations>
  <hyperlinks>
    <hyperlink ref="B2" location="'Kaubaloend'!A1" tooltip="Valige kaubaloendi kuvamiseks." display="INVENTORY LIST" xr:uid="{00000000-0004-0000-02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TM02930030</ap:Template>
  <ap:ScaleCrop>false</ap:ScaleCrop>
  <ap:HeadingPairs>
    <vt:vector baseType="variant" size="4">
      <vt:variant>
        <vt:lpstr>Töölehed</vt:lpstr>
      </vt:variant>
      <vt:variant>
        <vt:i4>3</vt:i4>
      </vt:variant>
      <vt:variant>
        <vt:lpstr>Nimega vahemikud</vt:lpstr>
      </vt:variant>
      <vt:variant>
        <vt:i4>8</vt:i4>
      </vt:variant>
    </vt:vector>
  </ap:HeadingPairs>
  <ap:TitlesOfParts>
    <vt:vector baseType="lpstr" size="11">
      <vt:lpstr>Kaubaloend</vt:lpstr>
      <vt:lpstr>Laovarude Loend</vt:lpstr>
      <vt:lpstr>Aluse otsing</vt:lpstr>
      <vt:lpstr>AluseNumber</vt:lpstr>
      <vt:lpstr>'Aluse otsing'!Prinditiitlid</vt:lpstr>
      <vt:lpstr>Kaubaloend!Prinditiitlid</vt:lpstr>
      <vt:lpstr>'Laovarude Loend'!Prinditiitlid</vt:lpstr>
      <vt:lpstr>SKUOtsing</vt:lpstr>
      <vt:lpstr>Veerupealkiri2</vt:lpstr>
      <vt:lpstr>VeeruTiitel1</vt:lpstr>
      <vt:lpstr>VeeruTiitel3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2017-06-02T00:14:58Z</dcterms:created>
  <dcterms:modified xsi:type="dcterms:W3CDTF">2021-07-07T03:06:31Z</dcterms:modified>
</cp:coreProperties>
</file>