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9"/>
  <workbookPr filterPrivacy="1" codeName="ThisWorkbook"/>
  <xr:revisionPtr revIDLastSave="0" documentId="13_ncr:1_{450F210C-9FB1-4BCB-96D0-747B5C38AFDB}" xr6:coauthVersionLast="47" xr6:coauthVersionMax="47" xr10:uidLastSave="{00000000-0000-0000-0000-000000000000}"/>
  <bookViews>
    <workbookView xWindow="-120" yWindow="-120" windowWidth="29010" windowHeight="15930" xr2:uid="{00000000-000D-0000-FFFF-FFFF00000000}"/>
  </bookViews>
  <sheets>
    <sheet name="Kehalise aktiivsuse jälgimine" sheetId="1" r:id="rId1"/>
    <sheet name="Tegevuste loend" sheetId="2" state="hidden" r:id="rId2"/>
  </sheets>
  <definedNames>
    <definedName name="Kategooria1">'Kehalise aktiivsuse jälgimine'!$A$3</definedName>
    <definedName name="Kategooria1Ühik">'Kehalise aktiivsuse jälgimine'!$C$4</definedName>
    <definedName name="Kategooria2">'Kehalise aktiivsuse jälgimine'!$A$7</definedName>
    <definedName name="Kategooria2Ühik">'Kehalise aktiivsuse jälgimine'!$C$8</definedName>
    <definedName name="Kategooria3">'Kehalise aktiivsuse jälgimine'!$A$11</definedName>
    <definedName name="Kategooria3Ühik">'Kehalise aktiivsuse jälgimine'!$C$12</definedName>
    <definedName name="Kategooria4">'Kehalise aktiivsuse jälgimine'!$A$15</definedName>
    <definedName name="Kategooria4Ühik">'Kehalise aktiivsuse jälgimine'!$C$16</definedName>
    <definedName name="Kategooria5">'Kehalise aktiivsuse jälgimine'!$A$19</definedName>
    <definedName name="Kategooria5Ühik">'Kehalise aktiivsuse jälgimine'!$C$20</definedName>
    <definedName name="Kogusumma">SUM(Loend[Kokku])</definedName>
    <definedName name="KõikMuud">'Kehalise aktiivsuse jälgimine'!$A$23</definedName>
    <definedName name="MuuSumma">Kogusumma-SUM('Kehalise aktiivsuse jälgimine'!$B$3:$B$15)</definedName>
    <definedName name="TegevuseOtsing">'Tegevuste loend'!$B$4:$C$8</definedName>
    <definedName name="TegevusteLoend">'Tegevuste loend'!$B$4:$B$8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2" l="1"/>
  <c r="B5" i="2"/>
  <c r="I12" i="1" s="1"/>
  <c r="B6" i="2"/>
  <c r="B7" i="2"/>
  <c r="C4" i="2"/>
  <c r="C5" i="2"/>
  <c r="C6" i="2"/>
  <c r="C7" i="2"/>
  <c r="B8" i="2"/>
  <c r="C8" i="2"/>
  <c r="B17" i="1"/>
  <c r="B21" i="1"/>
  <c r="B19" i="1"/>
  <c r="B13" i="1"/>
  <c r="B9" i="1"/>
  <c r="B5" i="1"/>
  <c r="B15" i="1"/>
  <c r="B11" i="1"/>
  <c r="B7" i="1"/>
  <c r="I9" i="1" l="1"/>
  <c r="I10" i="1"/>
  <c r="I6" i="1"/>
  <c r="I7" i="1"/>
  <c r="I11" i="1"/>
  <c r="I8" i="1"/>
  <c r="B23" i="1"/>
</calcChain>
</file>

<file path=xl/sharedStrings.xml><?xml version="1.0" encoding="utf-8"?>
<sst xmlns="http://schemas.openxmlformats.org/spreadsheetml/2006/main" count="48" uniqueCount="25">
  <si>
    <t>Kehalise aktiivsuse jälgimine</t>
  </si>
  <si>
    <r>
      <rPr>
        <b/>
        <sz val="11"/>
        <color theme="0"/>
        <rFont val="Calibri"/>
        <family val="2"/>
        <scheme val="major"/>
      </rPr>
      <t>Jälgige oma 5 peamist tegevust!</t>
    </r>
    <r>
      <rPr>
        <sz val="11"/>
        <color theme="0"/>
        <rFont val="Calibri"/>
        <family val="2"/>
        <scheme val="major"/>
      </rPr>
      <t xml:space="preserve"> Asendage all olev tegevusteave selliste tegevustega, mida enim harrastate. Seejärel sisestage nende tegevuste kohta kirjed tegevuselogisse, et jälgida oma arengut.</t>
    </r>
  </si>
  <si>
    <t>Jalgrattasõit</t>
  </si>
  <si>
    <t>Ujumine</t>
  </si>
  <si>
    <t>3. tegevus</t>
  </si>
  <si>
    <t>Tegevus 4</t>
  </si>
  <si>
    <t>5. tegevus</t>
  </si>
  <si>
    <t>Kokku</t>
  </si>
  <si>
    <t>Miilid</t>
  </si>
  <si>
    <t>Kalorid</t>
  </si>
  <si>
    <t>meetrit</t>
  </si>
  <si>
    <t>kalorit</t>
  </si>
  <si>
    <t>sammu</t>
  </si>
  <si>
    <t>kordust</t>
  </si>
  <si>
    <t>Kuupäev</t>
  </si>
  <si>
    <t>Tegevus</t>
  </si>
  <si>
    <t>Alguskellaaeg</t>
  </si>
  <si>
    <t>Kestus</t>
  </si>
  <si>
    <t>Ühik</t>
  </si>
  <si>
    <t>Märkus</t>
  </si>
  <si>
    <t>Palav ja niiske</t>
  </si>
  <si>
    <t>Jahe pärastlõuna</t>
  </si>
  <si>
    <t>Eelmisel ööl magasin hästi</t>
  </si>
  <si>
    <t>Tegevuste loend</t>
  </si>
  <si>
    <t>All olev loend on seotud kohandatud tegevustega ja selle üksused kuvatakse tegevuselogi ripploendis. See leht peaks jääma peidetuks.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</si>
</sst>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0.00\ &quot;€&quot;"/>
    <numFmt numFmtId="176" formatCode="hh:mm:ss;@"/>
  </numFmts>
  <fonts count="23" x14ac:knownFonts="1">
    <font>
      <sz val="11"/>
      <color theme="3"/>
      <name val="Calibri"/>
      <family val="2"/>
      <scheme val="minor"/>
    </font>
    <font>
      <sz val="11"/>
      <color theme="1"/>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pplyNumberFormat="0" applyFill="0" applyBorder="0" applyProtection="0">
      <alignment vertical="center" wrapText="1"/>
    </xf>
    <xf numFmtId="0" fontId="5" fillId="0" borderId="0" applyNumberFormat="0" applyBorder="0" applyProtection="0"/>
    <xf numFmtId="0" fontId="4" fillId="3" borderId="0" applyNumberFormat="0" applyBorder="0" applyAlignment="0" applyProtection="0"/>
    <xf numFmtId="0" fontId="2" fillId="4" borderId="0" applyNumberFormat="0" applyBorder="0" applyProtection="0">
      <alignment horizontal="center" vertical="top"/>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5" borderId="3" applyNumberFormat="0" applyAlignment="0" applyProtection="0"/>
    <xf numFmtId="0" fontId="3" fillId="0" borderId="8" applyNumberFormat="0" applyFill="0" applyAlignment="0" applyProtection="0"/>
    <xf numFmtId="0" fontId="3"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9" applyNumberFormat="0" applyAlignment="0" applyProtection="0"/>
    <xf numFmtId="0" fontId="17" fillId="11" borderId="10" applyNumberFormat="0" applyAlignment="0" applyProtection="0"/>
    <xf numFmtId="0" fontId="18" fillId="11" borderId="9" applyNumberFormat="0" applyAlignment="0" applyProtection="0"/>
    <xf numFmtId="0" fontId="19" fillId="0" borderId="11" applyNumberFormat="0" applyFill="0" applyAlignment="0" applyProtection="0"/>
    <xf numFmtId="0" fontId="7" fillId="12"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3">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0" xfId="0"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0" fontId="3" fillId="0" borderId="0" xfId="0" applyFont="1" applyAlignment="1"/>
    <xf numFmtId="0" fontId="9" fillId="4" borderId="4" xfId="0" applyFont="1" applyFill="1" applyBorder="1">
      <alignment vertical="center" wrapText="1"/>
    </xf>
    <xf numFmtId="0" fontId="8" fillId="4" borderId="4" xfId="0" applyFont="1" applyFill="1" applyBorder="1" applyAlignment="1">
      <alignment vertical="center"/>
    </xf>
    <xf numFmtId="0" fontId="8" fillId="4" borderId="4" xfId="0" applyFont="1" applyFill="1" applyBorder="1" applyAlignment="1"/>
    <xf numFmtId="0" fontId="8" fillId="4" borderId="5" xfId="0" applyFont="1" applyFill="1" applyBorder="1" applyAlignment="1"/>
    <xf numFmtId="0" fontId="9" fillId="4" borderId="6" xfId="0" applyFont="1" applyFill="1" applyBorder="1">
      <alignment vertical="center" wrapText="1"/>
    </xf>
    <xf numFmtId="0" fontId="9"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170" fontId="0" fillId="2" borderId="0" xfId="0" applyNumberFormat="1" applyFill="1" applyAlignment="1">
      <alignment vertical="center"/>
    </xf>
    <xf numFmtId="170" fontId="0" fillId="2" borderId="0" xfId="0" applyNumberFormat="1" applyFill="1">
      <alignment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indent="1"/>
    </xf>
    <xf numFmtId="169" fontId="2" fillId="4" borderId="0" xfId="3" applyNumberFormat="1" applyAlignment="1">
      <alignment horizontal="center"/>
    </xf>
    <xf numFmtId="1" fontId="2" fillId="4" borderId="0" xfId="3" applyNumberFormat="1" applyBorder="1">
      <alignment horizontal="center" vertical="top"/>
    </xf>
    <xf numFmtId="1" fontId="2" fillId="4" borderId="1" xfId="3" applyNumberFormat="1" applyBorder="1">
      <alignment horizontal="center" vertical="top"/>
    </xf>
    <xf numFmtId="0" fontId="4" fillId="6" borderId="0" xfId="2" applyFill="1" applyAlignment="1">
      <alignment horizontal="left" vertical="center" indent="1"/>
    </xf>
    <xf numFmtId="0" fontId="4" fillId="6" borderId="4" xfId="2" applyFill="1" applyBorder="1" applyAlignment="1">
      <alignment horizontal="left" vertical="center" indent="1"/>
    </xf>
    <xf numFmtId="0" fontId="8" fillId="4" borderId="2"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2" fillId="6" borderId="0" xfId="3" applyNumberFormat="1" applyFill="1" applyAlignment="1">
      <alignment horizontal="center" vertical="center"/>
    </xf>
    <xf numFmtId="0" fontId="2" fillId="6" borderId="0" xfId="3" applyFill="1" applyAlignment="1">
      <alignment horizontal="center" vertical="center"/>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8" fillId="6" borderId="6" xfId="0" applyFont="1" applyFill="1" applyBorder="1" applyAlignment="1">
      <alignment vertical="center"/>
    </xf>
    <xf numFmtId="0" fontId="8" fillId="6" borderId="4" xfId="0" applyFont="1" applyFill="1" applyBorder="1" applyAlignment="1">
      <alignment vertical="center"/>
    </xf>
    <xf numFmtId="0" fontId="4" fillId="3" borderId="0" xfId="2" applyAlignment="1">
      <alignment horizontal="left" vertical="center" indent="1"/>
    </xf>
    <xf numFmtId="0" fontId="6" fillId="3" borderId="0" xfId="2" applyFont="1" applyAlignment="1">
      <alignment horizontal="left" vertical="center" wrapText="1" indent="1"/>
    </xf>
    <xf numFmtId="176" fontId="0" fillId="0" borderId="0" xfId="0" applyNumberFormat="1" applyFill="1" applyBorder="1" applyAlignment="1">
      <alignment vertical="center"/>
    </xf>
    <xf numFmtId="176" fontId="0" fillId="0" borderId="0" xfId="0" applyNumberFormat="1" applyFill="1" applyAlignment="1">
      <alignment vertical="center"/>
    </xf>
    <xf numFmtId="176" fontId="0" fillId="0" borderId="0" xfId="0" applyNumberFormat="1" applyFill="1" applyBorder="1" applyAlignment="1">
      <alignment horizontal="right" vertical="center" indent="1"/>
    </xf>
    <xf numFmtId="176" fontId="0" fillId="2" borderId="0" xfId="0" applyNumberFormat="1" applyFill="1" applyAlignment="1">
      <alignment horizontal="right" vertical="center" indent="1"/>
    </xf>
  </cellXfs>
  <cellStyles count="47">
    <cellStyle name="20% – rõhk1" xfId="24"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5"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6"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7" builtinId="22" customBuiltin="1"/>
    <cellStyle name="Halb" xfId="13" builtinId="27" customBuiltin="1"/>
    <cellStyle name="Hea" xfId="12" builtinId="26" customBuiltin="1"/>
    <cellStyle name="Hoiatuse tekst" xfId="20" builtinId="11" customBuiltin="1"/>
    <cellStyle name="Kokku" xfId="22" builtinId="25" customBuiltin="1"/>
    <cellStyle name="Koma" xfId="4" builtinId="3" customBuiltin="1"/>
    <cellStyle name="Koma [0]" xfId="5" builtinId="6" customBuiltin="1"/>
    <cellStyle name="Kontrolli lahtrit" xfId="19" builtinId="23" customBuiltin="1"/>
    <cellStyle name="Lingitud lahter" xfId="18" builtinId="24" customBuiltin="1"/>
    <cellStyle name="Märkus" xfId="9" builtinId="10" customBuiltin="1"/>
    <cellStyle name="Neutraalne" xfId="14" builtinId="28" customBuiltin="1"/>
    <cellStyle name="Normaallaad" xfId="0" builtinId="0" customBuiltin="1"/>
    <cellStyle name="Pealkiri 1" xfId="1" builtinId="16" customBuiltin="1"/>
    <cellStyle name="Pealkiri 2" xfId="3" builtinId="17" customBuiltin="1"/>
    <cellStyle name="Pealkiri 3" xfId="10" builtinId="18" customBuiltin="1"/>
    <cellStyle name="Pealkiri 4" xfId="11" builtinId="19" customBuiltin="1"/>
    <cellStyle name="Protsent" xfId="8" builtinId="5" customBuiltin="1"/>
    <cellStyle name="Rõhk1" xfId="23" builtinId="29" customBuiltin="1"/>
    <cellStyle name="Rõhk2" xfId="27"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1" builtinId="53" customBuiltin="1"/>
    <cellStyle name="Sisend" xfId="15" builtinId="20" customBuiltin="1"/>
    <cellStyle name="Valuuta" xfId="6" builtinId="4" customBuiltin="1"/>
    <cellStyle name="Valuuta [0]" xfId="7" builtinId="7" customBuiltin="1"/>
    <cellStyle name="Väljund" xfId="16" builtinId="21" customBuiltin="1"/>
    <cellStyle name="Üldpealkiri" xfId="2" builtinId="15" customBuiltin="1"/>
  </cellStyles>
  <dxfs count="12">
    <dxf>
      <numFmt numFmtId="176" formatCode="hh:mm:ss;@"/>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176" formatCode="hh:mm:ss;@"/>
      <fill>
        <patternFill patternType="none">
          <fgColor indexed="64"/>
          <bgColor indexed="65"/>
        </patternFill>
      </fill>
      <alignment horizontal="general" vertical="center" textRotation="0" wrapText="0" indent="0" justifyLastLine="0" shrinkToFit="0" readingOrder="0"/>
    </dxf>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73" formatCode="m/d/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PivotStyle="PivotStyleLight8">
    <tableStyle name="Tegevuselogi"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r>
              <a:rPr lang="en-US"/>
              <a:t>Tegevuse käigus kulutatud kalorid</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endParaRPr lang="et-EE"/>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'Kehalise aktiivsuse jälgimine'!$A$3</c:f>
              <c:strCache>
                <c:ptCount val="1"/>
                <c:pt idx="0">
                  <c:v>Jalgrattasõit</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'Kehalise aktiivsuse jälgimine'!$A$1</c:f>
              <c:strCache>
                <c:ptCount val="1"/>
                <c:pt idx="0">
                  <c:v>Kehalise aktiivsuse jälgimine</c:v>
                </c:pt>
              </c:strCache>
            </c:strRef>
          </c:cat>
          <c:val>
            <c:numRef>
              <c:f>'Kehalise aktiivsuse jälgimine'!$B$5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'Kehalise aktiivsuse jälgimine'!$A$7</c:f>
              <c:strCache>
                <c:ptCount val="1"/>
                <c:pt idx="0">
                  <c:v>Ujumine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'Kehalise aktiivsuse jälgimine'!$A$1</c:f>
              <c:strCache>
                <c:ptCount val="1"/>
                <c:pt idx="0">
                  <c:v>Kehalise aktiivsuse jälgimine</c:v>
                </c:pt>
              </c:strCache>
            </c:strRef>
          </c:cat>
          <c:val>
            <c:numRef>
              <c:f>'Kehalise aktiivsuse jälgimine'!$B$9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'Kehalise aktiivsuse jälgimine'!$A$11</c:f>
              <c:strCache>
                <c:ptCount val="1"/>
                <c:pt idx="0">
                  <c:v>3. tegevus</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'Kehalise aktiivsuse jälgimine'!$A$1</c:f>
              <c:strCache>
                <c:ptCount val="1"/>
                <c:pt idx="0">
                  <c:v>Kehalise aktiivsuse jälgimine</c:v>
                </c:pt>
              </c:strCache>
            </c:strRef>
          </c:cat>
          <c:val>
            <c:numRef>
              <c:f>'Kehalise aktiivsuse jälgimine'!$B$13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'Kehalise aktiivsuse jälgimine'!$A$15</c:f>
              <c:strCache>
                <c:ptCount val="1"/>
                <c:pt idx="0">
                  <c:v>Tegevus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'Kehalise aktiivsuse jälgimine'!$A$1</c:f>
              <c:strCache>
                <c:ptCount val="1"/>
                <c:pt idx="0">
                  <c:v>Kehalise aktiivsuse jälgimine</c:v>
                </c:pt>
              </c:strCache>
            </c:strRef>
          </c:cat>
          <c:val>
            <c:numRef>
              <c:f>'Kehalise aktiivsuse jälgimine'!$B$17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'Kehalise aktiivsuse jälgimine'!$A$19</c:f>
              <c:strCache>
                <c:ptCount val="1"/>
                <c:pt idx="0">
                  <c:v>5. tegevus</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'Kehalise aktiivsuse jälgimine'!$A$1</c:f>
              <c:strCache>
                <c:ptCount val="1"/>
                <c:pt idx="0">
                  <c:v>Kehalise aktiivsuse jälgimine</c:v>
                </c:pt>
              </c:strCache>
            </c:strRef>
          </c:cat>
          <c:val>
            <c:numRef>
              <c:f>'Kehalise aktiivsuse jälgimine'!$B$21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t-EE"/>
          </a:p>
        </c:txPr>
        <c:crossAx val="494667488"/>
        <c:crosses val="autoZero"/>
        <c:crossBetween val="between"/>
      </c:valAx>
      <c:spPr>
        <a:noFill/>
        <a:ln>
          <a:noFill/>
        </a:ln>
        <a:effectLst/>
      </c:spPr>
    </c:plotArea>
    <c:legend>
      <c:legendPos val="r"/>
      <c:layout>
        <c:manualLayout>
          <c:xMode val="edge"/>
          <c:yMode val="edge"/>
          <c:x val="0.89336229151803415"/>
          <c:y val="0.28856020448424341"/>
          <c:w val="0.10663765873196486"/>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t-EE"/>
        </a:p>
      </c:txPr>
    </c:legend>
    <c:plotVisOnly val="1"/>
    <c:dispBlanksAs val="gap"/>
    <c:showDLblsOverMax val="0"/>
  </c:chart>
  <c:spPr>
    <a:noFill/>
    <a:ln w="9525" cap="flat" cmpd="sng" algn="ctr">
      <a:noFill/>
      <a:round/>
    </a:ln>
    <a:effectLst/>
  </c:spPr>
  <c:txPr>
    <a:bodyPr/>
    <a:lstStyle/>
    <a:p>
      <a:pPr>
        <a:defRPr sz="1200"/>
      </a:pPr>
      <a:endParaRPr lang="et-E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2219325</xdr:colOff>
      <xdr:row>3</xdr:row>
      <xdr:rowOff>28575</xdr:rowOff>
    </xdr:to>
    <xdr:graphicFrame macro="">
      <xdr:nvGraphicFramePr>
        <xdr:cNvPr id="2" name="Kulutatud kalorid" descr="Virnlintdiagramm, millel on kuvatud tegevuse käigus kulutatud kalorite koguhulk.">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end" displayName="Loend" ref="D5:K12" totalsRowShown="0" headerRowDxfId="9" dataDxfId="8">
  <tableColumns count="8">
    <tableColumn id="1" xr3:uid="{00000000-0010-0000-0000-000001000000}" name="Kuupäev" dataDxfId="7"/>
    <tableColumn id="2" xr3:uid="{00000000-0010-0000-0000-000002000000}" name="Tegevus" dataDxfId="6"/>
    <tableColumn id="9" xr3:uid="{00000000-0010-0000-0000-000009000000}" name="Alguskellaaeg" dataDxfId="0"/>
    <tableColumn id="10" xr3:uid="{00000000-0010-0000-0000-00000A000000}" name="Kestus" dataDxfId="1"/>
    <tableColumn id="3" xr3:uid="{00000000-0010-0000-0000-000003000000}" name="Kokku" dataDxfId="5"/>
    <tableColumn id="4" xr3:uid="{00000000-0010-0000-0000-000004000000}" name="Ühik" dataDxfId="4">
      <calculatedColumnFormula>IFERROR(VLOOKUP(Loend[[#This Row],[Tegevus]],TegevuseOtsing,2,FALSE),"")</calculatedColumnFormula>
    </tableColumn>
    <tableColumn id="5" xr3:uid="{00000000-0010-0000-0000-000005000000}" name="Kalorid" dataDxfId="3"/>
    <tableColumn id="7" xr3:uid="{00000000-0010-0000-0000-000007000000}" name="Märkus" dataDxfId="2"/>
  </tableColumns>
  <tableStyleInfo name="Tegevuselogi" showFirstColumn="0" showLastColumn="0" showRowStripes="1" showColumnStripes="0"/>
  <extLst>
    <ext xmlns:x14="http://schemas.microsoft.com/office/spreadsheetml/2009/9/main" uri="{504A1905-F514-4f6f-8877-14C23A59335A}">
      <x14:table altTextSummary="Sisestage sellesse tabelisse kuupäev, tegevus, alguskellaaeg, kestus, hulk, kalorid ja märkused. Ühik värskendatakse automaatselt"/>
    </ext>
  </extLst>
</table>
</file>

<file path=xl/theme/theme1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RowHeight="30" customHeight="1" x14ac:dyDescent="0.25"/>
  <cols>
    <col min="1" max="2" width="16.7109375" style="2" customWidth="1"/>
    <col min="3" max="3" width="16.7109375" style="24" customWidth="1"/>
    <col min="4" max="4" width="14.28515625" style="2" customWidth="1"/>
    <col min="5" max="5" width="18.7109375" style="2" customWidth="1"/>
    <col min="6" max="6" width="14.7109375" style="2" bestFit="1" customWidth="1"/>
    <col min="7" max="7" width="11.7109375" style="2" customWidth="1"/>
    <col min="8" max="8" width="9.7109375" style="2" customWidth="1"/>
    <col min="9" max="9" width="11.28515625" style="1" customWidth="1"/>
    <col min="10" max="10" width="10.42578125" customWidth="1"/>
    <col min="11" max="11" width="36.5703125" customWidth="1"/>
  </cols>
  <sheetData>
    <row r="1" spans="1:11" ht="33" customHeight="1" x14ac:dyDescent="0.25">
      <c r="A1" s="36" t="s">
        <v>0</v>
      </c>
      <c r="B1" s="36"/>
      <c r="C1" s="37"/>
      <c r="D1" s="27"/>
      <c r="E1" s="28"/>
      <c r="F1" s="28"/>
      <c r="G1" s="28"/>
      <c r="H1" s="28"/>
      <c r="I1" s="28"/>
      <c r="J1" s="28"/>
      <c r="K1" s="28"/>
    </row>
    <row r="2" spans="1:11" ht="74.25" customHeight="1" x14ac:dyDescent="0.25">
      <c r="A2" s="29" t="s">
        <v>1</v>
      </c>
      <c r="B2" s="29"/>
      <c r="C2" s="30"/>
      <c r="D2" s="27"/>
      <c r="E2" s="28"/>
      <c r="F2" s="28"/>
      <c r="G2" s="28"/>
      <c r="H2" s="28"/>
      <c r="I2" s="28"/>
      <c r="J2" s="28"/>
      <c r="K2" s="28"/>
    </row>
    <row r="3" spans="1:11" ht="18" customHeight="1" x14ac:dyDescent="0.25">
      <c r="A3" s="31" t="s">
        <v>2</v>
      </c>
      <c r="B3" s="33">
        <f>SUMIF(Loend[Tegevus],Kategooria1,Loend[Kokku])</f>
        <v>19.46</v>
      </c>
      <c r="C3" s="16"/>
      <c r="D3" s="27"/>
      <c r="E3" s="28"/>
      <c r="F3" s="28"/>
      <c r="G3" s="28"/>
      <c r="H3" s="28"/>
      <c r="I3" s="28"/>
      <c r="J3" s="28"/>
      <c r="K3" s="28"/>
    </row>
    <row r="4" spans="1:11" ht="30" customHeight="1" x14ac:dyDescent="0.25">
      <c r="A4" s="31"/>
      <c r="B4" s="33"/>
      <c r="C4" s="17" t="s">
        <v>8</v>
      </c>
      <c r="D4" s="27"/>
      <c r="E4" s="28"/>
      <c r="F4" s="28"/>
      <c r="G4" s="28"/>
      <c r="H4" s="28"/>
      <c r="I4" s="28"/>
      <c r="J4" s="28"/>
      <c r="K4" s="28"/>
    </row>
    <row r="5" spans="1:11" ht="30" customHeight="1" x14ac:dyDescent="0.25">
      <c r="A5" s="31"/>
      <c r="B5" s="34">
        <f>SUMIF(Loend[Tegevus],Kategooria1,Loend[Kalorid])</f>
        <v>847</v>
      </c>
      <c r="C5" s="18" t="s">
        <v>9</v>
      </c>
      <c r="D5" s="13" t="s">
        <v>14</v>
      </c>
      <c r="E5" s="4" t="s">
        <v>15</v>
      </c>
      <c r="F5" s="12" t="s">
        <v>16</v>
      </c>
      <c r="G5" s="11" t="s">
        <v>17</v>
      </c>
      <c r="H5" s="11" t="s">
        <v>7</v>
      </c>
      <c r="I5" s="13" t="s">
        <v>18</v>
      </c>
      <c r="J5" s="12" t="s">
        <v>9</v>
      </c>
      <c r="K5" s="4" t="s">
        <v>19</v>
      </c>
    </row>
    <row r="6" spans="1:11" ht="30" customHeight="1" thickBot="1" x14ac:dyDescent="0.3">
      <c r="A6" s="32"/>
      <c r="B6" s="35"/>
      <c r="C6" s="19"/>
      <c r="D6" s="23" t="s">
        <v>14</v>
      </c>
      <c r="E6" s="4" t="s">
        <v>2</v>
      </c>
      <c r="F6" s="51">
        <v>0.66666666666666663</v>
      </c>
      <c r="G6" s="49">
        <v>1.5972222222222224E-2</v>
      </c>
      <c r="H6" s="5">
        <v>3.66</v>
      </c>
      <c r="I6" s="9" t="str">
        <f>IFERROR(VLOOKUP(Loend[[#This Row],[Tegevus]],TegevuseOtsing,2,FALSE),"")</f>
        <v>Miilid</v>
      </c>
      <c r="J6" s="7">
        <v>173</v>
      </c>
      <c r="K6" s="4" t="s">
        <v>20</v>
      </c>
    </row>
    <row r="7" spans="1:11" ht="30" customHeight="1" thickTop="1" x14ac:dyDescent="0.25">
      <c r="A7" s="38" t="s">
        <v>3</v>
      </c>
      <c r="B7" s="33">
        <f>SUMIF(Loend[Tegevus],Kategooria2,Loend[Kokku])</f>
        <v>1700</v>
      </c>
      <c r="C7" s="20"/>
      <c r="D7" s="23" t="s">
        <v>14</v>
      </c>
      <c r="E7" s="4" t="s">
        <v>2</v>
      </c>
      <c r="F7" s="51">
        <v>0.60416666666666663</v>
      </c>
      <c r="G7" s="49">
        <v>3.125E-2</v>
      </c>
      <c r="H7" s="5">
        <v>7.8</v>
      </c>
      <c r="I7" s="9" t="str">
        <f>IFERROR(VLOOKUP(Loend[[#This Row],[Tegevus]],TegevuseOtsing,2,FALSE),"")</f>
        <v>Miilid</v>
      </c>
      <c r="J7" s="7">
        <v>330</v>
      </c>
      <c r="K7" s="4" t="s">
        <v>21</v>
      </c>
    </row>
    <row r="8" spans="1:11" ht="30" customHeight="1" x14ac:dyDescent="0.25">
      <c r="A8" s="31"/>
      <c r="B8" s="33"/>
      <c r="C8" s="17" t="s">
        <v>10</v>
      </c>
      <c r="D8" s="23" t="s">
        <v>14</v>
      </c>
      <c r="E8" s="4" t="s">
        <v>3</v>
      </c>
      <c r="F8" s="51">
        <v>0.41666666666666669</v>
      </c>
      <c r="G8" s="49">
        <v>2.0833333333333332E-2</v>
      </c>
      <c r="H8" s="5">
        <v>1700</v>
      </c>
      <c r="I8" s="9" t="str">
        <f>IFERROR(VLOOKUP(Loend[[#This Row],[Tegevus]],TegevuseOtsing,2,FALSE),"")</f>
        <v>meetrit</v>
      </c>
      <c r="J8" s="7">
        <v>237</v>
      </c>
      <c r="K8" s="4" t="s">
        <v>22</v>
      </c>
    </row>
    <row r="9" spans="1:11" ht="30" customHeight="1" x14ac:dyDescent="0.25">
      <c r="A9" s="31"/>
      <c r="B9" s="34">
        <f>SUMIF(Loend[Tegevus],Kategooria2,Loend[Kalorid])</f>
        <v>237</v>
      </c>
      <c r="C9" s="18" t="s">
        <v>11</v>
      </c>
      <c r="D9" s="23" t="s">
        <v>14</v>
      </c>
      <c r="E9" s="4" t="s">
        <v>4</v>
      </c>
      <c r="F9" s="51">
        <v>0.5625</v>
      </c>
      <c r="G9" s="49">
        <v>2.4305555555555556E-2</v>
      </c>
      <c r="H9" s="5">
        <v>3227</v>
      </c>
      <c r="I9" s="9" t="str">
        <f>IFERROR(VLOOKUP(Loend[[#This Row],[Tegevus]],TegevuseOtsing,2,FALSE),"")</f>
        <v>sammu</v>
      </c>
      <c r="J9" s="7">
        <v>150</v>
      </c>
      <c r="K9" s="4"/>
    </row>
    <row r="10" spans="1:11" ht="30" customHeight="1" thickBot="1" x14ac:dyDescent="0.3">
      <c r="A10" s="32"/>
      <c r="B10" s="35"/>
      <c r="C10" s="21"/>
      <c r="D10" s="23" t="s">
        <v>14</v>
      </c>
      <c r="E10" s="4" t="s">
        <v>5</v>
      </c>
      <c r="F10" s="51">
        <v>0.22916666666666666</v>
      </c>
      <c r="G10" s="49">
        <v>2.0833333333333332E-2</v>
      </c>
      <c r="H10" s="5">
        <v>30</v>
      </c>
      <c r="I10" s="9" t="str">
        <f>IFERROR(VLOOKUP(Loend[[#This Row],[Tegevus]],TegevuseOtsing,2,FALSE),"")</f>
        <v>kordust</v>
      </c>
      <c r="J10" s="7">
        <v>115</v>
      </c>
      <c r="K10" s="4"/>
    </row>
    <row r="11" spans="1:11" ht="30" customHeight="1" thickTop="1" x14ac:dyDescent="0.25">
      <c r="A11" s="38" t="s">
        <v>4</v>
      </c>
      <c r="B11" s="33">
        <f>SUMIF(Loend[Tegevus],Kategooria3,Loend[Kokku])</f>
        <v>3227</v>
      </c>
      <c r="C11" s="20"/>
      <c r="D11" s="23" t="s">
        <v>14</v>
      </c>
      <c r="E11" s="6" t="s">
        <v>6</v>
      </c>
      <c r="F11" s="52">
        <v>0.25</v>
      </c>
      <c r="G11" s="50">
        <v>3.125E-2</v>
      </c>
      <c r="H11" s="6">
        <v>5</v>
      </c>
      <c r="I11" s="10" t="str">
        <f>IFERROR(VLOOKUP(Loend[[#This Row],[Tegevus]],TegevuseOtsing,2,FALSE),"")</f>
        <v>Miilid</v>
      </c>
      <c r="J11" s="8">
        <v>345</v>
      </c>
      <c r="K11" s="25"/>
    </row>
    <row r="12" spans="1:11" ht="30" customHeight="1" x14ac:dyDescent="0.25">
      <c r="A12" s="31"/>
      <c r="B12" s="33"/>
      <c r="C12" s="17" t="s">
        <v>12</v>
      </c>
      <c r="D12" s="23" t="s">
        <v>14</v>
      </c>
      <c r="E12" s="6" t="s">
        <v>2</v>
      </c>
      <c r="F12" s="52">
        <v>0.41666666666666669</v>
      </c>
      <c r="G12" s="50">
        <v>2.7777777777777776E-2</v>
      </c>
      <c r="H12" s="6">
        <v>8</v>
      </c>
      <c r="I12" s="10" t="str">
        <f>IFERROR(VLOOKUP(Loend[[#This Row],[Tegevus]],TegevuseOtsing,2,FALSE),"")</f>
        <v>Miilid</v>
      </c>
      <c r="J12" s="8">
        <v>344</v>
      </c>
      <c r="K12" s="14"/>
    </row>
    <row r="13" spans="1:11" ht="30" customHeight="1" x14ac:dyDescent="0.25">
      <c r="A13" s="31"/>
      <c r="B13" s="34">
        <f>SUMIF(Loend[Tegevus],Kategooria3,Loend[Kalorid])</f>
        <v>150</v>
      </c>
      <c r="C13" s="18" t="s">
        <v>11</v>
      </c>
      <c r="D13" s="22"/>
      <c r="F13" s="3"/>
      <c r="I13" s="26"/>
      <c r="K13" s="4"/>
    </row>
    <row r="14" spans="1:11" ht="30" customHeight="1" thickBot="1" x14ac:dyDescent="0.3">
      <c r="A14" s="31"/>
      <c r="B14" s="35"/>
      <c r="C14" s="16"/>
      <c r="D14" s="22"/>
      <c r="F14" s="3"/>
      <c r="I14" s="26"/>
      <c r="K14" s="4"/>
    </row>
    <row r="15" spans="1:11" ht="30" customHeight="1" thickTop="1" x14ac:dyDescent="0.25">
      <c r="A15" s="38" t="s">
        <v>5</v>
      </c>
      <c r="B15" s="33">
        <f>SUMIF(Loend[Tegevus],Kategooria4,Loend[Kokku])</f>
        <v>30</v>
      </c>
      <c r="C15" s="20"/>
      <c r="D15" s="22"/>
      <c r="F15" s="3"/>
      <c r="I15" s="26"/>
      <c r="K15" s="4"/>
    </row>
    <row r="16" spans="1:11" ht="30" customHeight="1" x14ac:dyDescent="0.25">
      <c r="A16" s="31"/>
      <c r="B16" s="33"/>
      <c r="C16" s="17" t="s">
        <v>13</v>
      </c>
      <c r="D16" s="22"/>
      <c r="F16" s="3"/>
      <c r="I16" s="26"/>
      <c r="K16" s="25"/>
    </row>
    <row r="17" spans="1:9" ht="30" customHeight="1" x14ac:dyDescent="0.25">
      <c r="A17" s="31"/>
      <c r="B17" s="34">
        <f>SUMIF(Loend[Tegevus],Kategooria4,Loend[Kalorid])</f>
        <v>115</v>
      </c>
      <c r="C17" s="18" t="s">
        <v>9</v>
      </c>
      <c r="D17" s="22"/>
      <c r="F17" s="3"/>
      <c r="I17" s="26"/>
    </row>
    <row r="18" spans="1:9" ht="30" customHeight="1" thickBot="1" x14ac:dyDescent="0.3">
      <c r="A18" s="31"/>
      <c r="B18" s="35"/>
      <c r="C18" s="21"/>
      <c r="D18" s="22"/>
      <c r="F18" s="3"/>
      <c r="I18" s="26"/>
    </row>
    <row r="19" spans="1:9" ht="30" customHeight="1" thickTop="1" x14ac:dyDescent="0.25">
      <c r="A19" s="43" t="s">
        <v>6</v>
      </c>
      <c r="B19" s="33">
        <f>SUMIF(Loend[Tegevus],Kategooria5,Loend[Kokku])</f>
        <v>5</v>
      </c>
      <c r="C19" s="20"/>
      <c r="D19" s="22"/>
      <c r="F19" s="3"/>
      <c r="I19" s="26"/>
    </row>
    <row r="20" spans="1:9" ht="30" customHeight="1" x14ac:dyDescent="0.25">
      <c r="A20" s="44"/>
      <c r="B20" s="33"/>
      <c r="C20" s="17" t="s">
        <v>8</v>
      </c>
      <c r="D20" s="22"/>
      <c r="F20" s="3"/>
      <c r="I20" s="26"/>
    </row>
    <row r="21" spans="1:9" ht="30" customHeight="1" x14ac:dyDescent="0.25">
      <c r="A21" s="44"/>
      <c r="B21" s="34">
        <f>SUMIF(Loend[Tegevus],Kategooria5,Loend[Kalorid])</f>
        <v>345</v>
      </c>
      <c r="C21" s="18" t="s">
        <v>9</v>
      </c>
      <c r="D21" s="22"/>
      <c r="F21" s="3"/>
      <c r="I21" s="26"/>
    </row>
    <row r="22" spans="1:9" ht="30" customHeight="1" thickBot="1" x14ac:dyDescent="0.3">
      <c r="A22" s="44"/>
      <c r="B22" s="35"/>
      <c r="C22" s="16"/>
      <c r="D22" s="22"/>
      <c r="F22" s="3"/>
      <c r="I22" s="26"/>
    </row>
    <row r="23" spans="1:9" ht="30" customHeight="1" thickTop="1" x14ac:dyDescent="0.25">
      <c r="A23" s="39" t="s">
        <v>7</v>
      </c>
      <c r="B23" s="41">
        <f>SUM(B21,B17,B13,B9,B5)</f>
        <v>1694</v>
      </c>
      <c r="C23" s="45" t="s">
        <v>11</v>
      </c>
      <c r="D23" s="22"/>
      <c r="F23" s="3"/>
      <c r="I23" s="26"/>
    </row>
    <row r="24" spans="1:9" ht="30" customHeight="1" x14ac:dyDescent="0.25">
      <c r="A24" s="40"/>
      <c r="B24" s="42"/>
      <c r="C24" s="46"/>
      <c r="D24" s="22"/>
      <c r="F24" s="3"/>
      <c r="I24" s="26"/>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3">
    <dataValidation type="list" errorStyle="warning" allowBlank="1" showInputMessage="1" showErrorMessage="1" error="Valige loendist tegevus. Loendi värskendamiseks kohandage kategooriaid lahtrites A3 kuni A19. Valige TÜHISTA, seejärel vajutage valikute vaatamiseks ALT+ALLANOOL, seejärel valimiseks ALLANOOL ja ENTER" sqref="E6:E12" xr:uid="{00000000-0002-0000-0000-000000000000}">
      <formula1>TegevusteLoend</formula1>
    </dataValidation>
    <dataValidation type="custom" errorStyle="warning" allowBlank="1" showInputMessage="1" showErrorMessage="1" errorTitle="Vabandust!" error="Logisse sisestatud kalorid on siin diagrammi jaoks kokku võetud. Kõik muudatused võivad põhjustada tõrke. Kui olete kindel, et soovite seda muuta, klõpsake nuppu Jah. Vastasel juhul klõpsake nuppu Tühista." sqref="C23:C24" xr:uid="{00000000-0002-0000-0000-000001000000}">
      <formula1>"Kalorid"</formula1>
    </dataValidation>
    <dataValidation type="custom" errorStyle="warning" allowBlank="1" showInputMessage="1" showErrorMessage="1" errorTitle="Vabandust!" error="Logisse sisestatud kalorid on siin diagrammi jaoks kokku võetud. Kõik muudatused võivad tõrget põhjustada. Kui olete kindel, et soovite selle muudatuse teha, klõpsake nuppu Jah. Kui ei, klõpsake nuppu Tühista." sqref="C5 C9 C13 C17 C21" xr:uid="{00000000-0002-0000-0000-000002000000}">
      <formula1>"Kalorid"</formula1>
    </dataValidation>
    <dataValidation type="list" errorStyle="warning" allowBlank="1" showInputMessage="1" showErrorMessage="1" error="Valige selles lahtris asuvast loendist üksus. Valige LOOBU. Seejärel vajutage valikuvariantide kuvamiseks klahvikombinatsiooni ALT + ALLANOOL. Valiku tegemiseks vajutage ALLANOOLT ja sisestusklahvi ENTER." prompt="Valige selles lahtris ühik. Vajutage valikuvõimaluste avamiseks klahvikombinatsiooni ALT + ALLANOOL, valiku tegemiseks vajutage ALLANOOLEKLAHVI ja sisestusklahvi (ENTER). Kalorite silt on all lahtris" sqref="C20 C4 C16 C12 C8" xr:uid="{00000000-0002-0000-0000-000003000000}">
      <formula1>"Miilid,Kilometers,sammu,Laps,Yards,meetrit,kordust,Minutes"</formula1>
    </dataValidation>
    <dataValidation allowBlank="1" showInputMessage="1" showErrorMessage="1" prompt="Saate sellel töölehel luua tegevuste jälgimise funktsiooni. Tiitel asub selles lahtris, teave diagrammi all olevas lahtris ja paremal asuvas lahtris. Sisestage üksikasjad loenditabelisse ja tegevused lahtritesse A3–A19" sqref="A1:C1" xr:uid="{00000000-0002-0000-0000-000004000000}"/>
    <dataValidation allowBlank="1" showInputMessage="1" showErrorMessage="1" prompt="Selle veeru päiselahtri alla sisestage kuupäev" sqref="D5" xr:uid="{00000000-0002-0000-0000-000005000000}"/>
    <dataValidation allowBlank="1" showInputMessage="1" showErrorMessage="1" prompt="Valige selles veerus selle pealkirja all Tegevus. Loendi värskendamiseks kohandage kategooriaid lahtrites A3 kuni A19. Vajutage valikute vaatamiseks ALT+ALLANOOL, seejärel valimiseks ALLANOOL ja ENTER" sqref="E5" xr:uid="{00000000-0002-0000-0000-000006000000}"/>
    <dataValidation allowBlank="1" showInputMessage="1" showErrorMessage="1" prompt="Selle veerupäise alla sisestage alguskellaaeg." sqref="F5" xr:uid="{00000000-0002-0000-0000-000007000000}"/>
    <dataValidation allowBlank="1" showInputMessage="1" showErrorMessage="1" prompt="Sellesse veergu selle päiselahtri alla sisestage kestus." sqref="G5" xr:uid="{00000000-0002-0000-0000-000008000000}"/>
    <dataValidation allowBlank="1" showInputMessage="1" showErrorMessage="1" prompt="Sellesse veergu selle päiselahtri alla sisestage hulk." sqref="H5" xr:uid="{00000000-0002-0000-0000-000009000000}"/>
    <dataValidation allowBlank="1" showInputMessage="1" showErrorMessage="1" prompt="Selles veerus selle päiselahtri all värskendatakse ühik automaatselt." sqref="I5" xr:uid="{00000000-0002-0000-0000-00000A000000}"/>
    <dataValidation allowBlank="1" showInputMessage="1" showErrorMessage="1" prompt="Sellesse veergu selle päiselahtri alla sisestage kalorid." sqref="J5" xr:uid="{00000000-0002-0000-0000-00000B000000}"/>
    <dataValidation allowBlank="1" showInputMessage="1" showErrorMessage="1" prompt="Selle veeru päiselahtri alla sisestage märkmed" sqref="K5" xr:uid="{00000000-0002-0000-0000-00000C000000}"/>
    <dataValidation allowBlank="1" showInputMessage="1" showErrorMessage="1" prompt="Sisestage sellesse lahtrisse tegevus 1. Lahtritesse A3 kuni A19 sisestatud tegevuskategooriaid värskendatakse automaatselt loenditabelis. Andmeid värskendatakse automaatselt paremal asuvas lahtris" sqref="A3:A6" xr:uid="{00000000-0002-0000-0000-00000D000000}"/>
    <dataValidation allowBlank="1" showInputMessage="1" showErrorMessage="1" prompt="Andmeid värskendatakse automaatselt selles lahtris ja allpool. Valige paremal asuvast lahtrist ühik" sqref="B3:B4 B7:B8 B11:B12 B15:B16 B19:B20" xr:uid="{00000000-0002-0000-0000-00000E000000}"/>
    <dataValidation allowBlank="1" showInputMessage="1" showErrorMessage="1" prompt="Selles lahtris arvutatakse automaatselt tegevuse käigus kulutatud kalorid. Kalorite silt on paremal asuvas lahtris" sqref="B21:B22 B17:B18 B13:B14 B9:B10 B5:B6" xr:uid="{00000000-0002-0000-0000-000011000000}"/>
    <dataValidation allowBlank="1" showInputMessage="1" showErrorMessage="1" prompt="Sisestage sellesse lahtrisse tegevus 2. Parempoolsetes lahtrites värskendatakse andmeid automaatselt" sqref="A7:A10" xr:uid="{00000000-0002-0000-0000-000012000000}"/>
    <dataValidation allowBlank="1" showInputMessage="1" showErrorMessage="1" prompt="Sisestage sellesse lahtrisse tegevus 3. Parempoolsetes lahtrites värskendatakse andmeid automaatselt" sqref="A11:A14" xr:uid="{00000000-0002-0000-0000-000013000000}"/>
    <dataValidation allowBlank="1" showInputMessage="1" showErrorMessage="1" prompt="Sisestage sellesse lahtrisse tegevus 4. Parempoolsetes lahtrites värskendatakse andmeid automaatselt" sqref="A15:A18" xr:uid="{00000000-0002-0000-0000-000014000000}"/>
    <dataValidation allowBlank="1" showInputMessage="1" showErrorMessage="1" prompt="Sisestage sellesse lahtrisse tegevus 5. Andmed värskendatakse automaatselt parempoolsetes lahtrites. Põletatud kalorite koguarv arvutatakse automaatselt lahtris B23" sqref="A19:A22" xr:uid="{00000000-0002-0000-0000-000015000000}"/>
    <dataValidation allowBlank="1" showInputMessage="1" showErrorMessage="1" prompt="Kogusumma arvutatakse paremale jäävas lahtris automaatselt" sqref="A23:A24" xr:uid="{00000000-0002-0000-0000-000016000000}"/>
    <dataValidation allowBlank="1" showInputMessage="1" showErrorMessage="1" prompt="Kogusumma arvutatakse selles lahtris automaatselt. Kalorite silt on paremas lahtris" sqref="B23:B24" xr:uid="{00000000-0002-0000-0000-000017000000}"/>
    <dataValidation allowBlank="1" showInputMessage="1" showErrorMessage="1" prompt="Selles lahtris kuvatakse tegevuse käigus kulutatud kalorite koguhulka kujutav virnlintdiagramm. Sisestage ükikasjad allolevasse tabelisse." sqref="D1:K4" xr:uid="{53892C7E-C60C-4E4A-B49C-A4BE86DFF17D}"/>
  </dataValidations>
  <printOptions horizontalCentered="1"/>
  <pageMargins left="0.25" right="0.25" top="0.5" bottom="0.5" header="0.3" footer="0.3"/>
  <pageSetup paperSize="9" scale="56" fitToHeight="0" orientation="portrait"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47" t="s">
        <v>23</v>
      </c>
      <c r="C1" s="47"/>
    </row>
    <row r="2" spans="2:3" ht="29.25" customHeight="1" x14ac:dyDescent="0.25">
      <c r="B2" s="48" t="s">
        <v>24</v>
      </c>
      <c r="C2" s="48"/>
    </row>
    <row r="3" spans="2:3" ht="29.25" customHeight="1" x14ac:dyDescent="0.25">
      <c r="B3" s="15" t="s">
        <v>15</v>
      </c>
      <c r="C3" s="15" t="s">
        <v>18</v>
      </c>
    </row>
    <row r="4" spans="2:3" ht="21.75" customHeight="1" x14ac:dyDescent="0.25">
      <c r="B4" t="str">
        <f>TRIM(Kategooria1)</f>
        <v>Jalgrattasõit</v>
      </c>
      <c r="C4" t="str">
        <f>Kategooria1Ühik</f>
        <v>Miilid</v>
      </c>
    </row>
    <row r="5" spans="2:3" ht="21.75" customHeight="1" x14ac:dyDescent="0.25">
      <c r="B5" t="str">
        <f>TRIM(Kategooria2)</f>
        <v>Ujumine</v>
      </c>
      <c r="C5" t="str">
        <f>Kategooria2Ühik</f>
        <v>meetrit</v>
      </c>
    </row>
    <row r="6" spans="2:3" ht="21.75" customHeight="1" x14ac:dyDescent="0.25">
      <c r="B6" t="str">
        <f>TRIM(Kategooria3)</f>
        <v>3. tegevus</v>
      </c>
      <c r="C6" t="str">
        <f>Kategooria3Ühik</f>
        <v>sammu</v>
      </c>
    </row>
    <row r="7" spans="2:3" ht="21.75" customHeight="1" x14ac:dyDescent="0.25">
      <c r="B7" t="str">
        <f>TRIM(Kategooria4)</f>
        <v>Tegevus 4</v>
      </c>
      <c r="C7" t="str">
        <f>Kategooria4Ühik</f>
        <v>kordust</v>
      </c>
    </row>
    <row r="8" spans="2:3" ht="21.75" customHeight="1" x14ac:dyDescent="0.25">
      <c r="B8" t="str">
        <f>TRIM(Kategooria5)</f>
        <v>5. tegevus</v>
      </c>
      <c r="C8" t="str">
        <f>Kategooria5Ühik</f>
        <v>Miilid</v>
      </c>
    </row>
  </sheetData>
  <mergeCells count="2">
    <mergeCell ref="B1:C1"/>
    <mergeCell ref="B2:C2"/>
  </mergeCells>
  <pageMargins left="0.7" right="0.7" top="0.75" bottom="0.75" header="0.3" footer="0.3"/>
  <pageSetup paperSize="9" orientation="portrait" r:id="rId1"/>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DA368851-0EC2-4C8D-8960-CC9E614BF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2FD4C7CD-381F-4F90-BEB3-8BE82CE9B321}">
  <ds:schemaRefs>
    <ds:schemaRef ds:uri="http://schemas.microsoft.com/sharepoint/v3/contenttype/forms"/>
  </ds:schemaRefs>
</ds:datastoreItem>
</file>

<file path=customXml/itemProps33.xml><?xml version="1.0" encoding="utf-8"?>
<ds:datastoreItem xmlns:ds="http://schemas.openxmlformats.org/officeDocument/2006/customXml" ds:itemID="{125D488F-1ECA-4FC5-A47B-1B06F02B4B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TM00000027</ap:Template>
  <ap:DocSecurity>0</ap:DocSecurity>
  <ap:ScaleCrop>false</ap:ScaleCrop>
  <ap:HeadingPairs>
    <vt:vector baseType="variant" size="4">
      <vt:variant>
        <vt:lpstr>Töölehed</vt:lpstr>
      </vt:variant>
      <vt:variant>
        <vt:i4>2</vt:i4>
      </vt:variant>
      <vt:variant>
        <vt:lpstr>Nimega vahemikud</vt:lpstr>
      </vt:variant>
      <vt:variant>
        <vt:i4>13</vt:i4>
      </vt:variant>
    </vt:vector>
  </ap:HeadingPairs>
  <ap:TitlesOfParts>
    <vt:vector baseType="lpstr" size="15">
      <vt:lpstr>Kehalise aktiivsuse jälgimine</vt:lpstr>
      <vt:lpstr>Tegevuste loend</vt:lpstr>
      <vt:lpstr>Kategooria1</vt:lpstr>
      <vt:lpstr>Kategooria1Ühik</vt:lpstr>
      <vt:lpstr>Kategooria2</vt:lpstr>
      <vt:lpstr>Kategooria2Ühik</vt:lpstr>
      <vt:lpstr>Kategooria3</vt:lpstr>
      <vt:lpstr>Kategooria3Ühik</vt:lpstr>
      <vt:lpstr>Kategooria4</vt:lpstr>
      <vt:lpstr>Kategooria4Ühik</vt:lpstr>
      <vt:lpstr>Kategooria5</vt:lpstr>
      <vt:lpstr>Kategooria5Ühik</vt:lpstr>
      <vt:lpstr>KõikMuud</vt:lpstr>
      <vt:lpstr>TegevuseOtsing</vt:lpstr>
      <vt:lpstr>TegevusteLoend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2022-12-12T08:30:25Z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