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worksheets/sheet31.xml" ContentType="application/vnd.openxmlformats-officedocument.spreadsheetml.worksheet+xml"/>
  <Override PartName="/xl/tables/table11.xml" ContentType="application/vnd.openxmlformats-officedocument.spreadsheetml.table+xml"/>
  <Override PartName="/xl/theme/theme11.xml" ContentType="application/vnd.openxmlformats-officedocument.theme+xml"/>
  <Override PartName="/xl/worksheets/sheet22.xml" ContentType="application/vnd.openxmlformats-officedocument.spreadsheetml.worksheet+xml"/>
  <Override PartName="/xl/worksheets/sheet13.xml" ContentType="application/vnd.openxmlformats-officedocument.spreadsheetml.worksheet+xml"/>
  <Override PartName="/xl/worksheets/sheet64.xml" ContentType="application/vnd.openxmlformats-officedocument.spreadsheetml.worksheet+xml"/>
  <Override PartName="/xl/tables/table62.xml" ContentType="application/vnd.openxmlformats-officedocument.spreadsheetml.table+xml"/>
  <Override PartName="/xl/tables/table53.xml" ContentType="application/vnd.openxmlformats-officedocument.spreadsheetml.table+xml"/>
  <Override PartName="/xl/worksheets/sheet55.xml" ContentType="application/vnd.openxmlformats-officedocument.spreadsheetml.worksheet+xml"/>
  <Override PartName="/xl/tables/table4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xl/worksheets/sheet46.xml" ContentType="application/vnd.openxmlformats-officedocument.spreadsheetml.worksheet+xml"/>
  <Override PartName="/xl/tables/table26.xml" ContentType="application/vnd.openxmlformats-officedocument.spreadsheetml.tabl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83CA4DD3-28B2-4E13-9B92-5BD43586387D}" xr6:coauthVersionLast="47" xr6:coauthVersionMax="47" xr10:uidLastSave="{00000000-0000-0000-0000-000000000000}"/>
  <bookViews>
    <workbookView xWindow="-120" yWindow="-120" windowWidth="29040" windowHeight="17640" tabRatio="778" xr2:uid="{00000000-000D-0000-FFFF-FFFF00000000}"/>
  </bookViews>
  <sheets>
    <sheet name="Inicio" sheetId="8" r:id="rId1"/>
    <sheet name="Información general" sheetId="1" r:id="rId2"/>
    <sheet name="Plantilla de costos de inicio" sheetId="5" r:id="rId3"/>
    <sheet name="Ejemplo de costos de inicio" sheetId="3" r:id="rId4"/>
    <sheet name="Plantilla Beneficios y pérdidas" sheetId="7" r:id="rId5"/>
    <sheet name="Ejemplo Beneficios y pérdidas" sheetId="4" r:id="rId6"/>
  </sheets>
  <definedNames>
    <definedName name="_xlnm.Print_Area" localSheetId="5">'Ejemplo Beneficios y pérdidas'!$B$1:$O$23</definedName>
    <definedName name="_xlnm.Print_Area" localSheetId="3">'Ejemplo de costos de inicio'!$B$1:$F$9</definedName>
    <definedName name="_xlnm.Print_Area" localSheetId="1">'Información general'!$B$1:$B$7</definedName>
    <definedName name="_xlnm.Print_Area" localSheetId="0">Inicio!$B$1:$B$8</definedName>
    <definedName name="_xlnm.Print_Area" localSheetId="4">'Plantilla Beneficios y pérdidas'!$B$1:$O$24</definedName>
    <definedName name="_xlnm.Print_Area" localSheetId="2">'Plantilla de costos de inicio'!$B$1:$F$9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s="1"/>
  <c r="I20" i="4"/>
  <c r="I22" i="4" s="1"/>
  <c r="E20" i="4"/>
  <c r="E22" i="4"/>
  <c r="J20" i="4"/>
  <c r="J22" i="4" s="1"/>
  <c r="L20" i="4"/>
  <c r="L22" i="4" s="1"/>
  <c r="H20" i="4"/>
  <c r="H22" i="4" s="1"/>
  <c r="D20" i="4"/>
  <c r="D22" i="4" s="1"/>
  <c r="N20" i="4"/>
  <c r="N22" i="4" s="1"/>
  <c r="K20" i="4"/>
  <c r="K22" i="4" s="1"/>
  <c r="G20" i="4"/>
  <c r="G22" i="4"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M21" i="7" l="1"/>
  <c r="M23" i="7" s="1"/>
  <c r="O11" i="4"/>
  <c r="O21" i="7" l="1"/>
  <c r="O20" i="7"/>
  <c r="O23" i="7" s="1"/>
  <c r="O11" i="7"/>
  <c r="C20" i="4"/>
  <c r="C22" i="4"/>
  <c r="O20" i="4"/>
  <c r="O22" i="4"/>
</calcChain>
</file>

<file path=xl/sharedStrings.xml><?xml version="1.0" encoding="utf-8"?>
<sst xmlns="http://schemas.openxmlformats.org/spreadsheetml/2006/main" count="129" uniqueCount="59">
  <si>
    <t>INFORMACIÓN SOBRE ESTA PLANTILLA</t>
  </si>
  <si>
    <t xml:space="preserve">Crea un plan financiero inicial para empresas con esta plantilla. </t>
  </si>
  <si>
    <t xml:space="preserve">Obtén información general sobre un plan financiero en la hoja de cálculo Información general. </t>
  </si>
  <si>
    <t xml:space="preserve">Nota: </t>
  </si>
  <si>
    <t>Se facilitan instrucciones adicionales en la columna A de todas las hojas de cálculo. Este texto se ha ocultado de forma intencionada. Para eliminar el texto, seleccione la columna A y, a continuación, ELIMINAR. Para mostrar el texto, seleccione la columna A y, a continuación, cambie el color de fuente.</t>
  </si>
  <si>
    <t>Para obtener más información sobre las tablas, presiona las teclas MAYÚS y F10 dentro de una tabla, selecciona la opción TABLA y, después, TEXTO ALTERNATIVO.</t>
  </si>
  <si>
    <t>PLAN FINANCIERO PARA EMPRESAS EMERGENTES</t>
  </si>
  <si>
    <t xml:space="preserve">Crea un plan financiero permite reunir toda la planificación empresarial. Una vez hayas identificado el producto, los precios, y el mercado y los clientes objetivos, estarás listo para empezar a prever los costos, las ventas y los beneficios. Estos elementos, junto con tus suposiciones, te ayudarán a calcular la previsión de ventas. La otra cara de la empresa estará conformada por los gastos que esperas realizar. Esto es importante en todo momento para saber cuándo tu empresa se vuelve rentable. También es importante cuando inicias tu empresa, conocer los gastos que debes financiar antes de que se reciban las ventas del cliente o el efectivo que generan. </t>
  </si>
  <si>
    <r>
      <rPr>
        <b/>
        <sz val="9"/>
        <color rgb="FFC00000"/>
        <rFont val="Calibri"/>
        <family val="2"/>
        <scheme val="minor"/>
      </rPr>
      <t>Costos de inicio proyectados:</t>
    </r>
    <r>
      <rPr>
        <sz val="9"/>
        <color rgb="FFC00000"/>
        <rFont val="Calibri"/>
        <family val="2"/>
        <scheme val="minor"/>
      </rPr>
      <t xml:space="preserve"> </t>
    </r>
    <r>
      <rPr>
        <sz val="9"/>
        <color rgb="FF2F2F2F"/>
        <rFont val="Calibri"/>
        <family val="2"/>
        <scheme val="minor"/>
      </rPr>
      <t xml:space="preserve">En la tabla de la pestaña siguiente, Plantilla de costos iniciales, se proporciona una plantilla en blanco con algunas instrucciones para empezar.  En la siguiente pestaña, Ejemplo de costos de inicio, se muestra un ejemplo de las partidas de costos continuos y puntuales que podrías necesitar para abrir tu negocio. Muchas empresas se pagan mediante créditos a largo plazo y no tienen efectivo que ingrese de inmediato. Es importante calcular cuándo se iniciará el flujo de efectivo hacia la empresa mediante una suposición sobre cuántos meses de artículos recurrentes, además de los gastos de pago único, tendrás que financiar de tus ahorros o de una inversión inicial.  </t>
    </r>
  </si>
  <si>
    <r>
      <rPr>
        <b/>
        <sz val="9"/>
        <color rgb="FFC00000"/>
        <rFont val="Calibri"/>
        <family val="2"/>
        <scheme val="minor"/>
      </rPr>
      <t>Modelo de pérdidas y ganancias proyectado:</t>
    </r>
    <r>
      <rPr>
        <sz val="9"/>
        <color rgb="FF2F2F2F"/>
        <rFont val="Calibri"/>
        <family val="2"/>
        <scheme val="minor"/>
      </rPr>
      <t xml:space="preserve"> En la pestaña Plantilla de pérdidas y ganancias, encontrará una plantilla en blanco para realizar previsiones de ventas y un modelo de pérdidas y ganancias. En la pestaña siguiente, Ejemplo de pérdidas y ganancias, se muestra un ejemplo de las proyecciones que un pequeño negocio pronostica para sus primeros 12 meses de operación. En la parte superior de la tabla de cada modelo se muestran las ventas proyectadas y el beneficio bruto. Este es un buen lugar para comenzar a crear tu pronóstico de ventas. En la siguiente sección se detallan los gastos recurrentes que proyecta para dichos meses. Estos deben coincidir con los costos de inicio estimados que completaste en la sección anterior. En la parte inferior de este modelo, verás cuándo comienzas a obtener ganancias y qué elementos de gastos causan mayor impacto sobre tu rentabilidad. </t>
    </r>
  </si>
  <si>
    <t xml:space="preserve">Lleva un registro de las hipótesis que realizas para estimar los ingresos y el costo de los bienes vendidos. En el caso de las empresas que aún no han comenzado a operar, debes saber cómo hacer estimaciones para tu producto o servicio.  A continuación se indican algunas directrices de estimación: </t>
  </si>
  <si>
    <t xml:space="preserve">Costo de los bienes vendidos (COGS): Esto debe calcularse para productos y algunos servicios.  Es el costo incluido para producir el producto.  Por ejemplo, si vendes ropa, el COGS sería el precio que pagaste por comprar la ropa a un fabricante.  Si los productos los haces tú mismo, sería el costo de los materiales y la mano de obra para fabricarlos. En el caso de los servicios, sería el costo directo de una hora de trabajo facturable.  Todo lo que está por debajo del beneficio bruto en la cuenta de pérdidas y ganancias son costos fijos o generales de la empresa en general, como el alquiler o el teléfono o incluso el marketing. </t>
  </si>
  <si>
    <t>COSTOS DE INICIO</t>
  </si>
  <si>
    <t>Tu cafetería</t>
  </si>
  <si>
    <t>ELEMENTOS DE COSTOS</t>
  </si>
  <si>
    <t>Publicidad/Marketing</t>
  </si>
  <si>
    <t>Salarios de empleados</t>
  </si>
  <si>
    <t>Impuestos y beneficios de la nómina del empleado</t>
  </si>
  <si>
    <t>Alquiler/Arrendamiento/Servicios</t>
  </si>
  <si>
    <t>Franqueo/Envío</t>
  </si>
  <si>
    <t>PRESUPUESTO INICIAL ESTIMADO</t>
  </si>
  <si>
    <t>MESES</t>
  </si>
  <si>
    <t>COSTO/ MES</t>
  </si>
  <si>
    <t>COSTO ÚNICO</t>
  </si>
  <si>
    <t>COSTO TOTAL</t>
  </si>
  <si>
    <t>GANANCIAS</t>
  </si>
  <si>
    <t>Ventas de productos estimadas</t>
  </si>
  <si>
    <t>Menos devoluciones de ventas y descuentos</t>
  </si>
  <si>
    <t>Ganancias por servicios</t>
  </si>
  <si>
    <t xml:space="preserve">Otros ingresos </t>
  </si>
  <si>
    <t>Ventas netas</t>
  </si>
  <si>
    <t>Costo de bienes vendidos</t>
  </si>
  <si>
    <t>Ganancia bruta</t>
  </si>
  <si>
    <t>GASTOS</t>
  </si>
  <si>
    <t>Sueldos y salarios</t>
  </si>
  <si>
    <t>Marketing/Publicidad</t>
  </si>
  <si>
    <t>Comisiones de ventas</t>
  </si>
  <si>
    <t>Alquiler</t>
  </si>
  <si>
    <t>Otros 1</t>
  </si>
  <si>
    <t>Gastos totales</t>
  </si>
  <si>
    <t>Ingresos antes de impuestos</t>
  </si>
  <si>
    <t>Impuesto sobre la renta</t>
  </si>
  <si>
    <t>INGRESOS NETOS</t>
  </si>
  <si>
    <t>ENE</t>
  </si>
  <si>
    <t>FEB</t>
  </si>
  <si>
    <t>MAR</t>
  </si>
  <si>
    <t>ABR</t>
  </si>
  <si>
    <t>MAYO</t>
  </si>
  <si>
    <t>JUN</t>
  </si>
  <si>
    <t>JUL</t>
  </si>
  <si>
    <t>AGO</t>
  </si>
  <si>
    <t>SEP</t>
  </si>
  <si>
    <t>OCT</t>
  </si>
  <si>
    <t>NOV</t>
  </si>
  <si>
    <t>DIC</t>
  </si>
  <si>
    <t>AÑO ACTUAL</t>
  </si>
  <si>
    <t xml:space="preserve">Usa las hojas de cálculo Plantilla de costos de inicio y Plantilla de beneficios y pérdidas para tener en cuenta los costos iniciales y los beneficios y pérdidas. </t>
  </si>
  <si>
    <t>Las hojas de cálculo Ejemplo de costos de inicio y Ejemplo beneficios y pérdidas contienen datos de ejemplo en tablas.</t>
  </si>
  <si>
    <t xml:space="preserve">Ingresos: Empieza por determinar, a partir de tu mercado objetivo (grupo de clientes potenciales, empresas o consumidores), cuántos de ellos serían objetivos en el primer año. ¿Qué porcentaje de ellos esperas cerrar? ¿Cuál es la transacción media para que compren tu producto o servicio? ¿Cuántas puedes hacer en el primer mes, en el segundo, y así sucesivamente? Tal vez quieras empezar con una cifra en el primer mes y aumentarla en un porcentaje, por ejemplo el 10%.  Por ejemplo, si vendes servicios de limpieza a pequeñas empresas de tu ciudad y hay 500 empresas que crees que necesitan el servicio. Si el contrato medio es de $250 al mes, hay que calcular cuántas empresas pueden firmar un contrato cada mes durante el primer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</si>
</sst>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quot;$&quot;#,##0"/>
    <numFmt numFmtId="165" formatCode="&quot;$&quot;#,##0"/>
    <numFmt numFmtId="166" formatCode="[$-80A]d&quot; de &quot;mmmm&quot; de &quot;yyyy;@"/>
  </numFmts>
  <fonts count="20"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22">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165" fontId="4"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0" fontId="5" fillId="5" borderId="10" xfId="0" applyFont="1" applyFill="1" applyBorder="1" applyAlignment="1">
      <alignment horizontal="left"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165" fontId="4" fillId="5" borderId="2" xfId="0" applyNumberFormat="1" applyFont="1" applyFill="1" applyBorder="1" applyAlignment="1">
      <alignment horizontal="center" vertical="center"/>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165" fontId="13" fillId="2" borderId="6"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165" fontId="4" fillId="5" borderId="23"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6" fontId="2" fillId="2" borderId="2"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2" fillId="2" borderId="6" xfId="0" applyNumberFormat="1" applyFont="1" applyFill="1" applyBorder="1" applyAlignment="1">
      <alignment vertical="center" wrapText="1"/>
    </xf>
    <xf numFmtId="166" fontId="2" fillId="2" borderId="27" xfId="0" applyNumberFormat="1" applyFont="1" applyFill="1" applyBorder="1" applyAlignment="1">
      <alignment vertical="center" wrapText="1"/>
    </xf>
    <xf numFmtId="166" fontId="2" fillId="2" borderId="24" xfId="0" applyNumberFormat="1" applyFont="1" applyFill="1" applyBorder="1" applyAlignment="1">
      <alignment vertical="center" wrapText="1"/>
    </xf>
    <xf numFmtId="166" fontId="2" fillId="2" borderId="20" xfId="0" applyNumberFormat="1" applyFont="1" applyFill="1" applyBorder="1" applyAlignment="1">
      <alignment horizontal="right" vertical="center" wrapText="1"/>
    </xf>
    <xf numFmtId="166" fontId="2" fillId="2" borderId="19" xfId="0" applyNumberFormat="1" applyFont="1" applyFill="1" applyBorder="1" applyAlignment="1">
      <alignment horizontal="right" vertical="center" wrapText="1"/>
    </xf>
    <xf numFmtId="166" fontId="2" fillId="2" borderId="21" xfId="0" applyNumberFormat="1" applyFont="1" applyFill="1" applyBorder="1" applyAlignment="1">
      <alignment horizontal="right" vertical="center" wrapText="1"/>
    </xf>
    <xf numFmtId="166" fontId="2" fillId="2" borderId="12" xfId="0" applyNumberFormat="1" applyFont="1" applyFill="1" applyBorder="1" applyAlignment="1">
      <alignment horizontal="right" vertical="center" wrapText="1"/>
    </xf>
    <xf numFmtId="166" fontId="2" fillId="2" borderId="3" xfId="0" applyNumberFormat="1" applyFont="1" applyFill="1" applyBorder="1" applyAlignment="1">
      <alignment horizontal="right" vertical="center" wrapText="1"/>
    </xf>
    <xf numFmtId="166" fontId="2" fillId="2" borderId="14" xfId="0" applyNumberFormat="1" applyFont="1" applyFill="1" applyBorder="1" applyAlignment="1">
      <alignment horizontal="right" vertical="center" wrapText="1"/>
    </xf>
    <xf numFmtId="166" fontId="2" fillId="2" borderId="15" xfId="0" applyNumberFormat="1" applyFont="1" applyFill="1" applyBorder="1" applyAlignment="1">
      <alignment horizontal="right" vertical="center" wrapText="1"/>
    </xf>
    <xf numFmtId="166" fontId="2" fillId="2" borderId="16" xfId="0" applyNumberFormat="1" applyFont="1" applyFill="1" applyBorder="1" applyAlignment="1">
      <alignment horizontal="right" vertical="center" wrapText="1"/>
    </xf>
    <xf numFmtId="166" fontId="2" fillId="2" borderId="17" xfId="0" applyNumberFormat="1" applyFont="1" applyFill="1" applyBorder="1" applyAlignment="1">
      <alignment horizontal="right" vertical="center" wrapText="1"/>
    </xf>
    <xf numFmtId="164" fontId="4" fillId="5" borderId="23"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164" fontId="4" fillId="5" borderId="25"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5" fillId="5" borderId="13" xfId="0" applyNumberFormat="1" applyFont="1" applyFill="1" applyBorder="1" applyAlignment="1">
      <alignment horizontal="center" vertical="center" wrapText="1"/>
    </xf>
    <xf numFmtId="166" fontId="2" fillId="2" borderId="18" xfId="0" applyNumberFormat="1" applyFont="1" applyFill="1" applyBorder="1" applyAlignment="1">
      <alignment horizontal="center" vertical="center" wrapText="1"/>
    </xf>
    <xf numFmtId="166" fontId="2" fillId="2" borderId="19" xfId="0" applyNumberFormat="1" applyFont="1" applyFill="1" applyBorder="1" applyAlignment="1">
      <alignment horizontal="center" vertical="center" wrapText="1"/>
    </xf>
    <xf numFmtId="166" fontId="2" fillId="2" borderId="21" xfId="0" applyNumberFormat="1" applyFont="1" applyFill="1" applyBorder="1" applyAlignment="1">
      <alignment horizontal="center" vertical="center" wrapText="1"/>
    </xf>
    <xf numFmtId="166" fontId="2" fillId="2" borderId="2" xfId="0" applyNumberFormat="1" applyFont="1" applyFill="1" applyBorder="1" applyAlignment="1">
      <alignment horizontal="right" vertical="center" wrapText="1"/>
    </xf>
    <xf numFmtId="166" fontId="2" fillId="2" borderId="2"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166" fontId="2" fillId="2" borderId="14" xfId="0" applyNumberFormat="1" applyFont="1" applyFill="1" applyBorder="1" applyAlignment="1">
      <alignment vertical="center" wrapText="1"/>
    </xf>
    <xf numFmtId="166" fontId="2" fillId="2" borderId="26" xfId="0" applyNumberFormat="1" applyFont="1" applyFill="1" applyBorder="1" applyAlignment="1">
      <alignment vertical="center" wrapText="1"/>
    </xf>
    <xf numFmtId="166" fontId="2" fillId="2" borderId="16" xfId="0" applyNumberFormat="1" applyFont="1" applyFill="1" applyBorder="1" applyAlignment="1">
      <alignment vertical="center" wrapText="1"/>
    </xf>
    <xf numFmtId="166" fontId="2" fillId="2" borderId="17" xfId="0" applyNumberFormat="1" applyFont="1" applyFill="1" applyBorder="1" applyAlignment="1">
      <alignment vertical="center" wrapText="1"/>
    </xf>
    <xf numFmtId="164" fontId="6" fillId="5" borderId="6" xfId="0" applyNumberFormat="1" applyFont="1" applyFill="1" applyBorder="1" applyAlignment="1">
      <alignment horizontal="center" vertical="center"/>
    </xf>
    <xf numFmtId="166" fontId="5" fillId="5" borderId="2" xfId="0" applyNumberFormat="1" applyFont="1" applyFill="1" applyBorder="1" applyAlignment="1">
      <alignment horizontal="right" vertical="center"/>
    </xf>
    <xf numFmtId="166" fontId="5" fillId="5" borderId="3" xfId="0" applyNumberFormat="1" applyFont="1" applyFill="1" applyBorder="1" applyAlignment="1">
      <alignment horizontal="right" vertical="center"/>
    </xf>
    <xf numFmtId="166" fontId="5" fillId="5" borderId="4" xfId="0" applyNumberFormat="1" applyFont="1" applyFill="1" applyBorder="1" applyAlignment="1">
      <alignment horizontal="right" vertical="center"/>
    </xf>
    <xf numFmtId="166" fontId="5" fillId="5" borderId="5" xfId="0" applyNumberFormat="1" applyFont="1" applyFill="1" applyBorder="1" applyAlignment="1">
      <alignment horizontal="right" vertical="center"/>
    </xf>
    <xf numFmtId="166" fontId="5" fillId="5" borderId="0" xfId="0" applyNumberFormat="1" applyFont="1" applyFill="1" applyAlignment="1">
      <alignment horizontal="right" vertical="center"/>
    </xf>
    <xf numFmtId="166" fontId="5" fillId="5" borderId="11" xfId="0" applyNumberFormat="1" applyFont="1" applyFill="1" applyBorder="1" applyAlignment="1">
      <alignment horizontal="right" vertical="center"/>
    </xf>
  </cellXfs>
  <cellStyles count="1">
    <cellStyle name="Normal" xfId="0" builtinId="0"/>
  </cellStyles>
  <dxfs count="162">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Calibri"/>
        <family val="2"/>
        <scheme val="minor"/>
      </font>
      <numFmt numFmtId="165" formatCode="&quot;$&quot;#,##0"/>
      <fill>
        <patternFill patternType="solid">
          <fgColor indexed="64"/>
          <bgColor rgb="FFD83B01"/>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5"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Inicio" displayName="Inicio"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ELEMENTOS DE COSTOS" totalsRowLabel="PRESUPUESTO INICIAL ESTIMADO" dataDxfId="156" totalsRowDxfId="155"/>
    <tableColumn id="2" xr3:uid="{29290965-11DD-4EA7-A3AC-C45E5FAC1B58}" name="MESES" dataDxfId="154" totalsRowDxfId="153"/>
    <tableColumn id="3" xr3:uid="{0452DFAD-461D-4D61-B2A8-427C19DCFADD}" name="COSTO/ MES" dataDxfId="152" totalsRowDxfId="151"/>
    <tableColumn id="4" xr3:uid="{BEC3E29C-2F6A-4411-A0BB-8AAF32E5B0B1}" name="COSTO ÚNICO" dataDxfId="150" totalsRowDxfId="149"/>
    <tableColumn id="5" xr3:uid="{7E635CEC-99EE-4830-9678-117F7F28E152}" name="COSTO TOTAL" totalsRowFunction="sum" dataDxfId="148" totalsRowDxfId="147"/>
  </tableColumns>
  <tableStyleInfo showFirstColumn="1" showLastColumn="0" showRowStripes="0" showColumnStripes="0"/>
  <extLst>
    <ext xmlns:x14="http://schemas.microsoft.com/office/spreadsheetml/2009/9/main" uri="{504A1905-F514-4f6f-8877-14C23A59335A}">
      <x14:table altTextSummary="Escribe los elementos de costo, meses, costo al mes y costo único. El costo total y el presupuesto de inicio estimado se calculan automáticament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CostesInicio" displayName="CostesInicio" ref="B4:F10" totalsRowCount="1" headerRowDxfId="146" totalsRowDxfId="143" headerRowBorderDxfId="145" tableBorderDxfId="144" totalsRowBorderDxfId="142">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ELEMENTOS DE COSTOS" totalsRowLabel="PRESUPUESTO INICIAL ESTIMADO" dataDxfId="141" totalsRowDxfId="140"/>
    <tableColumn id="2" xr3:uid="{DF818036-1CF9-4CDB-8D0C-7658857C2B24}" name="MESES" dataDxfId="139" totalsRowDxfId="138"/>
    <tableColumn id="3" xr3:uid="{6741C5C3-22BD-498E-B344-CCEF1791E2BB}" name="COSTO/ MES" dataDxfId="137" totalsRowDxfId="136"/>
    <tableColumn id="4" xr3:uid="{CD2E37F4-C082-4C6C-9141-CBC07C851E9C}" name="COSTO ÚNICO" dataDxfId="135" totalsRowDxfId="134"/>
    <tableColumn id="5" xr3:uid="{7A197C05-8EEB-403C-B7D8-FB59D3CC7D9E}" name="COSTO TOTAL" totalsRowFunction="custom" dataDxfId="133" totalsRowDxfId="13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scribe o modifica los elementos de costo, meses, costo al mes y costo único. El costo total y el presupuesto de inicio estimado se calculan automáticament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IngresosEjemplo" displayName="IngresosEjemplo" ref="B4:O9" totalsRowCount="1" headerRowDxfId="131" dataDxfId="129" headerRowBorderDxfId="130" tableBorderDxfId="128" totalsRowBorderDxfId="127">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GANANCIAS" totalsRowLabel="Ventas netas" dataDxfId="126" totalsRowDxfId="125"/>
    <tableColumn id="2" xr3:uid="{6F71BE86-3A6A-44CF-BA24-67CE15CFF1AA}" name="ENE" totalsRowFunction="sum" dataDxfId="124" totalsRowDxfId="123"/>
    <tableColumn id="3" xr3:uid="{344A2324-51D5-43B1-9256-904C3377FAAC}" name="FEB" totalsRowFunction="sum" dataDxfId="122" totalsRowDxfId="121"/>
    <tableColumn id="4" xr3:uid="{32D1243A-49C3-4CCF-8DC0-4FF36670ECB8}" name="MAR" totalsRowFunction="sum" dataDxfId="120" totalsRowDxfId="119"/>
    <tableColumn id="5" xr3:uid="{E58EDC04-C08C-4B17-B3FF-CB5FC4D1CDEB}" name="ABR" totalsRowFunction="sum" dataDxfId="118" totalsRowDxfId="117"/>
    <tableColumn id="6" xr3:uid="{357A1611-2716-4CD1-9B15-E4B4BB31DA75}" name="MAYO" totalsRowFunction="sum" dataDxfId="116" totalsRowDxfId="115"/>
    <tableColumn id="7" xr3:uid="{D0CA2BE1-8101-4A67-8EB8-5A97AB6EFFB3}" name="JUN" totalsRowFunction="sum" dataDxfId="114" totalsRowDxfId="113"/>
    <tableColumn id="8" xr3:uid="{761577CD-DF5A-45E4-B998-5C873D93A720}" name="JUL" totalsRowFunction="sum" dataDxfId="112" totalsRowDxfId="111"/>
    <tableColumn id="9" xr3:uid="{AB3D73BA-7970-418A-B396-445EF75A576D}" name="AGO" totalsRowFunction="sum" dataDxfId="110" totalsRowDxfId="109"/>
    <tableColumn id="10" xr3:uid="{17C76D3D-BB2E-4517-88EF-6B138B14C035}" name="SEP" totalsRowFunction="sum" dataDxfId="108" totalsRowDxfId="107"/>
    <tableColumn id="11" xr3:uid="{D080C1CD-6445-4B59-AC23-2FED7916A228}" name="OCT" totalsRowFunction="sum" dataDxfId="106" totalsRowDxfId="105"/>
    <tableColumn id="12" xr3:uid="{524EA6F5-D12F-4379-9CE9-7FA2CCF0431D}" name="NOV" totalsRowFunction="sum" dataDxfId="104" totalsRowDxfId="103"/>
    <tableColumn id="13" xr3:uid="{A41F4D35-542E-4E01-B914-D2A98858B288}" name="DIC" totalsRowFunction="sum" dataDxfId="102" totalsRowDxfId="101"/>
    <tableColumn id="14" xr3:uid="{FC4E26E8-EE24-4999-B1E9-055E95D5AFDC}" name="AÑO ACTUAL" totalsRowFunction="custom" dataDxfId="100" totalsRowDxfId="99">
      <calculatedColumnFormula>SUM(C5:N5)</calculatedColumnFormula>
      <totalsRowFormula>SUM(IngresosEjemplo[[#Totals],[ENE]:[DIC]])</totalsRowFormula>
    </tableColumn>
  </tableColumns>
  <tableStyleInfo showFirstColumn="1" showLastColumn="0" showRowStripes="0" showColumnStripes="0"/>
  <extLst>
    <ext xmlns:x14="http://schemas.microsoft.com/office/spreadsheetml/2009/9/main" uri="{504A1905-F514-4f6f-8877-14C23A59335A}">
      <x14:table altTextSummary="Escribe o modifica los elementos y valores de Ingresos de cada mes de esta tabla. Las ventas netas de cada mes y año hasta la fecha se calculan automáticament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GastosEjemplo" displayName="GastosEjemplo" ref="B13:O19" totalsRowCount="1" headerRowDxfId="98" dataDxfId="96" headerRowBorderDxfId="97" tableBorderDxfId="95" totalsRowBorderDxfId="94">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GASTOS" totalsRowLabel="Gastos totales" dataDxfId="93" totalsRowDxfId="92"/>
    <tableColumn id="2" xr3:uid="{E03834F3-D0D7-46A0-B98F-60B4773A32C5}" name="ENE" totalsRowFunction="custom" dataDxfId="91" totalsRowDxfId="90">
      <totalsRowFormula>IF(SUM(C14:C18)=0,"",SUM(C14:C18))</totalsRowFormula>
    </tableColumn>
    <tableColumn id="3" xr3:uid="{1EA320D6-4F41-4E95-B87D-0076FF2890CD}" name="FEB" totalsRowFunction="custom" dataDxfId="89" totalsRowDxfId="88">
      <totalsRowFormula>IF(SUM(D14:D18)=0,"",SUM(D14:D18))</totalsRowFormula>
    </tableColumn>
    <tableColumn id="4" xr3:uid="{AC0744F4-6F59-4428-8C20-6391D0E68B8A}" name="MAR" totalsRowFunction="custom" dataDxfId="87" totalsRowDxfId="86">
      <totalsRowFormula>IF(SUM(E14:E18)=0,"",SUM(E14:E18))</totalsRowFormula>
    </tableColumn>
    <tableColumn id="5" xr3:uid="{D8BD7CE4-0575-4B27-9F50-75A09DBCDAE7}" name="ABR" totalsRowFunction="custom" dataDxfId="85" totalsRowDxfId="84">
      <totalsRowFormula>IF(SUM(F14:F18)=0,"",SUM(F14:F18))</totalsRowFormula>
    </tableColumn>
    <tableColumn id="6" xr3:uid="{ACA71B98-0856-4318-97FA-0AECD80D1563}" name="MAYO" totalsRowFunction="custom" dataDxfId="83" totalsRowDxfId="82">
      <totalsRowFormula>IF(SUM(G14:G18)=0,"",SUM(G14:G18))</totalsRowFormula>
    </tableColumn>
    <tableColumn id="7" xr3:uid="{73CF63C3-C2F9-4A0D-B947-64BB530317A6}" name="JUN" totalsRowFunction="custom" dataDxfId="81" totalsRowDxfId="80">
      <totalsRowFormula>IF(SUM(H14:H18)=0,"",SUM(H14:H18))</totalsRowFormula>
    </tableColumn>
    <tableColumn id="8" xr3:uid="{A5673B38-540B-447D-9A7E-70EC279D8A2E}" name="JUL" totalsRowFunction="custom" dataDxfId="79" totalsRowDxfId="78">
      <totalsRowFormula>IF(SUM(I14:I18)=0,"",SUM(I14:I18))</totalsRowFormula>
    </tableColumn>
    <tableColumn id="9" xr3:uid="{6C31C80A-0918-430D-8F7F-2EB46A15D855}" name="AGO" totalsRowFunction="custom" dataDxfId="77" totalsRowDxfId="76">
      <totalsRowFormula>IF(SUM(J14:J18)=0,"",SUM(J14:J18))</totalsRowFormula>
    </tableColumn>
    <tableColumn id="10" xr3:uid="{EBADB8E1-1FE3-4518-9C05-096F3E17DB95}" name="SEP" totalsRowFunction="custom" dataDxfId="75" totalsRowDxfId="74">
      <totalsRowFormula>IF(SUM(K14:K18)=0,"",SUM(K14:K18))</totalsRowFormula>
    </tableColumn>
    <tableColumn id="11" xr3:uid="{85094905-65A1-4F7D-9403-FB9DA8B79A85}" name="OCT" totalsRowFunction="custom" dataDxfId="73" totalsRowDxfId="72">
      <totalsRowFormula>IF(SUM(L14:L18)=0,"",SUM(L14:L18))</totalsRowFormula>
    </tableColumn>
    <tableColumn id="12" xr3:uid="{425F5D65-754C-4910-8489-CE1D0A044015}" name="NOV" totalsRowFunction="custom" dataDxfId="71" totalsRowDxfId="70">
      <totalsRowFormula>IF(SUM(M14:M18)=0,"",SUM(M14:M18))</totalsRowFormula>
    </tableColumn>
    <tableColumn id="13" xr3:uid="{C70CA751-8454-4D8C-9172-28A0207F88A2}" name="DIC" totalsRowFunction="custom" dataDxfId="69" totalsRowDxfId="68">
      <totalsRowFormula>IF(SUM(N14:N18)=0,"",SUM(N14:N18))</totalsRowFormula>
    </tableColumn>
    <tableColumn id="14" xr3:uid="{72A5AC50-D398-4AF2-8ED7-852A164BD4B5}" name="AÑO ACTUAL" totalsRowFunction="custom" dataDxfId="67" totalsRowDxfId="66">
      <calculatedColumnFormula>SUM(C14:N14)</calculatedColumnFormula>
      <totalsRowFormula>SUM(GastosEjemplo[[#Totals],[ENE]:[DIC]])</totalsRowFormula>
    </tableColumn>
  </tableColumns>
  <tableStyleInfo showFirstColumn="1" showLastColumn="0" showRowStripes="0" showColumnStripes="0"/>
  <extLst>
    <ext xmlns:x14="http://schemas.microsoft.com/office/spreadsheetml/2009/9/main" uri="{504A1905-F514-4f6f-8877-14C23A59335A}">
      <x14:table altTextSummary="Escribe los elementos de gastos de cada mes. Los gastos de Año hasta la fecha y Total de gastos se calculan automáticamente"/>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GastosReales" displayName="GastosReales" ref="B13:O18" totalsRowCount="1" headerRowDxfId="65" dataDxfId="63" headerRowBorderDxfId="64" tableBorderDxfId="62" totalsRowBorderDxfId="61">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GASTOS" totalsRowLabel="Gastos totales" dataDxfId="60" totalsRowDxfId="59"/>
    <tableColumn id="2" xr3:uid="{F9AB3C51-D120-44E2-9F99-D86B2E04E398}" name="ENE" totalsRowFunction="custom" dataDxfId="58" totalsRowDxfId="57">
      <totalsRowFormula>IF(SUM(C14:C17)=0,"",SUM(C14:C17))</totalsRowFormula>
    </tableColumn>
    <tableColumn id="3" xr3:uid="{9D6A49A1-08F0-4031-B144-61B97864F2CC}" name="FEB" totalsRowFunction="custom" dataDxfId="56" totalsRowDxfId="55">
      <totalsRowFormula>IF(SUM(D14:D17)=0,"",SUM(D14:D17))</totalsRowFormula>
    </tableColumn>
    <tableColumn id="4" xr3:uid="{E9226934-27A2-4D2A-B30C-5FFDFD602D7D}" name="MAR" totalsRowFunction="custom" dataDxfId="54" totalsRowDxfId="53">
      <totalsRowFormula>IF(SUM(E14:E17)=0,"",SUM(E14:E17))</totalsRowFormula>
    </tableColumn>
    <tableColumn id="5" xr3:uid="{7BB0A603-A9B1-4FD8-A545-40D145AB6659}" name="ABR" totalsRowFunction="custom" dataDxfId="52" totalsRowDxfId="51">
      <totalsRowFormula>IF(SUM(F14:F17)=0,"",SUM(F14:F17))</totalsRowFormula>
    </tableColumn>
    <tableColumn id="6" xr3:uid="{BCB21D34-0FDF-460A-BEF1-5992049064AD}" name="MAYO" totalsRowFunction="custom" dataDxfId="50" totalsRowDxfId="49">
      <totalsRowFormula>IF(SUM(G14:G17)=0,"",SUM(G14:G17))</totalsRowFormula>
    </tableColumn>
    <tableColumn id="7" xr3:uid="{B39E89BC-2C0C-47AB-BA19-A23901536D77}" name="JUN" totalsRowFunction="custom" dataDxfId="48" totalsRowDxfId="47">
      <totalsRowFormula>IF(SUM(H14:H17)=0,"",SUM(H14:H17))</totalsRowFormula>
    </tableColumn>
    <tableColumn id="8" xr3:uid="{E5B06129-F206-44A6-870F-4639CB35F734}" name="JUL" totalsRowFunction="custom" dataDxfId="46" totalsRowDxfId="45">
      <totalsRowFormula>IF(SUM(I14:I17)=0,"",SUM(I14:I17))</totalsRowFormula>
    </tableColumn>
    <tableColumn id="9" xr3:uid="{D0D7329F-1D1C-4762-9C9E-44490C667E4C}" name="AGO" totalsRowFunction="custom" dataDxfId="44" totalsRowDxfId="43">
      <totalsRowFormula>IF(SUM(J14:J17)=0,"",SUM(J14:J17))</totalsRowFormula>
    </tableColumn>
    <tableColumn id="10" xr3:uid="{DA494471-174A-41CD-9D01-96031F4EB142}" name="SEP" totalsRowFunction="custom" dataDxfId="42" totalsRowDxfId="41">
      <totalsRowFormula>IF(SUM(K14:K17)=0,"",SUM(K14:K17))</totalsRowFormula>
    </tableColumn>
    <tableColumn id="11" xr3:uid="{1D757802-8414-47FB-BDB9-5ABB9C485642}" name="OCT" totalsRowFunction="custom" dataDxfId="40" totalsRowDxfId="39">
      <totalsRowFormula>IF(SUM(L14:L17)=0,"",SUM(L14:L17))</totalsRowFormula>
    </tableColumn>
    <tableColumn id="12" xr3:uid="{715DFEE2-D538-404C-8DA6-A60BF9D5D61A}" name="NOV" totalsRowFunction="custom" dataDxfId="38" totalsRowDxfId="37">
      <totalsRowFormula>IF(SUM(M14:M17)=0,"",SUM(M14:M17))</totalsRowFormula>
    </tableColumn>
    <tableColumn id="13" xr3:uid="{48BDE33F-3406-4125-AA39-AF112CD256DC}" name="DIC" totalsRowFunction="custom" dataDxfId="36" totalsRowDxfId="35">
      <totalsRowFormula>IF(SUM(N14:N17)=0,"",SUM(N14:N17))</totalsRowFormula>
    </tableColumn>
    <tableColumn id="14" xr3:uid="{DE501D6E-2A90-4303-912C-3BD157EE9F6C}" name="AÑO ACTUAL" totalsRowFunction="custom" dataDxfId="34" totalsRowDxfId="33">
      <calculatedColumnFormula>SUM(C14:N14)</calculatedColumnFormula>
      <totalsRowFormula>SUM(GastosReales[[#Totals],[ENE]:[DIC]])</totalsRowFormula>
    </tableColumn>
  </tableColumns>
  <tableStyleInfo showFirstColumn="0" showLastColumn="0" showRowStripes="0" showColumnStripes="0"/>
  <extLst>
    <ext xmlns:x14="http://schemas.microsoft.com/office/spreadsheetml/2009/9/main" uri="{504A1905-F514-4f6f-8877-14C23A59335A}">
      <x14:table altTextSummary="Escribe o modifica los elementos y valores de Gastos de cada mes de esta tabla. Los gastos de Año hasta la fecha y Total de gastos se calculan automáticamente"/>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IngresosReales" displayName="IngresosReales" ref="B4:O9" totalsRowCount="1" headerRowDxfId="32" dataDxfId="30" headerRowBorderDxfId="31" tableBorderDxfId="29" totalsRowBorderDxfId="28">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GANANCIAS" totalsRowLabel="Ventas netas" dataDxfId="27" totalsRowDxfId="26"/>
    <tableColumn id="2" xr3:uid="{FCEEBF47-61A1-45D9-8887-771D9FEAEC1A}" name="ENE" totalsRowFunction="sum" dataDxfId="25" totalsRowDxfId="24"/>
    <tableColumn id="3" xr3:uid="{F04D843E-EECB-469A-B411-15BD17F1E5BB}" name="FEB" totalsRowFunction="sum" dataDxfId="23" totalsRowDxfId="22"/>
    <tableColumn id="4" xr3:uid="{BCDEE6EC-CDA9-4C65-A8C6-6DE4EBEEEE74}" name="MAR" totalsRowFunction="sum" dataDxfId="21" totalsRowDxfId="20"/>
    <tableColumn id="5" xr3:uid="{30A6C384-BAED-4B05-974C-463D2C79EA9F}" name="ABR" totalsRowFunction="sum" dataDxfId="19" totalsRowDxfId="18"/>
    <tableColumn id="6" xr3:uid="{8DD5E57F-E567-4D79-A269-C4F8DE158B0D}" name="MAYO" totalsRowFunction="sum" dataDxfId="17" totalsRowDxfId="16"/>
    <tableColumn id="7" xr3:uid="{351DCA6D-33D9-481E-8D59-8A914590BBC9}" name="JUN" totalsRowFunction="sum" dataDxfId="15" totalsRowDxfId="14"/>
    <tableColumn id="8" xr3:uid="{47D5B0E3-47FD-4021-84D1-3556FB866818}" name="JUL" totalsRowFunction="sum" dataDxfId="13" totalsRowDxfId="12"/>
    <tableColumn id="9" xr3:uid="{1F7D3722-33F9-47EC-B520-E0BC4506BF00}" name="AGO" totalsRowFunction="sum" dataDxfId="11" totalsRowDxfId="10"/>
    <tableColumn id="10" xr3:uid="{6A0FEE84-7C74-406D-8D16-812EA8F8E679}" name="SEP" totalsRowFunction="sum" dataDxfId="9" totalsRowDxfId="8"/>
    <tableColumn id="11" xr3:uid="{87FE37A0-0E08-4148-8503-E93A0D76B669}" name="OCT" totalsRowFunction="sum" dataDxfId="7" totalsRowDxfId="6"/>
    <tableColumn id="12" xr3:uid="{F348984A-AC79-40C2-A5C7-95B21F89BD98}" name="NOV" totalsRowFunction="sum" dataDxfId="5" totalsRowDxfId="4"/>
    <tableColumn id="13" xr3:uid="{47597844-517F-4255-8D4B-703CEF331EB8}" name="DIC" totalsRowFunction="sum" dataDxfId="3" totalsRowDxfId="2"/>
    <tableColumn id="14" xr3:uid="{3544716F-16C1-45BE-A576-2F4FA1D35059}" name="AÑO ACTUAL" totalsRowFunction="custom" dataDxfId="1" totalsRowDxfId="0">
      <calculatedColumnFormula>SUM(C5:N5)</calculatedColumnFormula>
      <totalsRowFormula>SUM(IngresosReales[[#Totals],[ENE]:[DIC]])</totalsRowFormula>
    </tableColumn>
  </tableColumns>
  <tableStyleInfo showFirstColumn="0" showLastColumn="0" showRowStripes="0" showColumnStripes="0"/>
  <extLst>
    <ext xmlns:x14="http://schemas.microsoft.com/office/spreadsheetml/2009/9/main" uri="{504A1905-F514-4f6f-8877-14C23A59335A}">
      <x14:table altTextSummary="Escribe o modifica los elementos y valores de Ingresos de cada mes de esta tabla. Las ventas netas de cada mes y año hasta la fecha se calculan automáticamente"/>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2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table" Target="/xl/tables/table3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table" Target="/xl/tables/table53.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tabSelected="1" zoomScaleNormal="100" workbookViewId="0"/>
  </sheetViews>
  <sheetFormatPr defaultColWidth="9.140625" defaultRowHeight="15" x14ac:dyDescent="0.25"/>
  <cols>
    <col min="1" max="1" width="2.7109375" style="2" customWidth="1"/>
    <col min="2" max="2" width="124.42578125" style="1" customWidth="1"/>
    <col min="3" max="3" width="2.5703125" style="1" customWidth="1"/>
    <col min="4" max="16384" width="9.140625" style="1"/>
  </cols>
  <sheetData>
    <row r="1" spans="1:3" s="4" customFormat="1" ht="30" customHeight="1" x14ac:dyDescent="0.25">
      <c r="A1" s="3"/>
      <c r="B1" s="38" t="s">
        <v>0</v>
      </c>
      <c r="C1" s="3"/>
    </row>
    <row r="2" spans="1:3" s="5" customFormat="1" ht="20.100000000000001" customHeight="1" x14ac:dyDescent="0.25">
      <c r="A2" s="3"/>
      <c r="B2" s="76" t="s">
        <v>1</v>
      </c>
      <c r="C2" s="3"/>
    </row>
    <row r="3" spans="1:3" s="5" customFormat="1" ht="20.100000000000001" customHeight="1" x14ac:dyDescent="0.25">
      <c r="A3" s="3"/>
      <c r="B3" s="76" t="s">
        <v>2</v>
      </c>
      <c r="C3" s="3"/>
    </row>
    <row r="4" spans="1:3" s="5" customFormat="1" ht="20.100000000000001" customHeight="1" x14ac:dyDescent="0.25">
      <c r="A4" s="3"/>
      <c r="B4" s="76" t="s">
        <v>56</v>
      </c>
      <c r="C4" s="3"/>
    </row>
    <row r="5" spans="1:3" s="5" customFormat="1" ht="20.100000000000001" customHeight="1" x14ac:dyDescent="0.25">
      <c r="A5" s="3"/>
      <c r="B5" s="76" t="s">
        <v>57</v>
      </c>
      <c r="C5" s="3"/>
    </row>
    <row r="6" spans="1:3" s="5" customFormat="1" ht="30" customHeight="1" x14ac:dyDescent="0.25">
      <c r="A6" s="3"/>
      <c r="B6" s="77" t="s">
        <v>3</v>
      </c>
      <c r="C6" s="3"/>
    </row>
    <row r="7" spans="1:3" s="5" customFormat="1" ht="28.5" customHeight="1" x14ac:dyDescent="0.25">
      <c r="A7" s="3"/>
      <c r="B7" s="76" t="s">
        <v>4</v>
      </c>
      <c r="C7" s="3"/>
    </row>
    <row r="8" spans="1:3" s="5" customFormat="1" ht="30" customHeight="1" x14ac:dyDescent="0.25">
      <c r="A8" s="3"/>
      <c r="B8" s="76" t="s">
        <v>5</v>
      </c>
      <c r="C8" s="3"/>
    </row>
    <row r="9" spans="1:3" s="5" customFormat="1" ht="12" customHeight="1" x14ac:dyDescent="0.25">
      <c r="A9" s="3"/>
      <c r="B9" s="7"/>
      <c r="C9" s="3"/>
    </row>
    <row r="10" spans="1:3" s="5" customFormat="1" x14ac:dyDescent="0.25">
      <c r="A10" s="3"/>
      <c r="B10" s="6"/>
    </row>
    <row r="11" spans="1:3" s="5" customFormat="1" x14ac:dyDescent="0.25">
      <c r="A11" s="3"/>
      <c r="B11" s="6"/>
    </row>
    <row r="12" spans="1:3" s="5" customFormat="1" x14ac:dyDescent="0.25">
      <c r="A12" s="3"/>
      <c r="B12" s="6"/>
    </row>
    <row r="13" spans="1:3" s="5" customFormat="1" x14ac:dyDescent="0.25">
      <c r="A13" s="3"/>
      <c r="B13" s="6"/>
    </row>
    <row r="14" spans="1:3" s="5" customFormat="1" x14ac:dyDescent="0.25">
      <c r="A14" s="3"/>
      <c r="B14" s="6"/>
    </row>
    <row r="15" spans="1:3" s="5" customFormat="1" x14ac:dyDescent="0.25">
      <c r="A15" s="3"/>
      <c r="B15" s="6"/>
    </row>
    <row r="16" spans="1:3" s="5" customFormat="1" x14ac:dyDescent="0.25">
      <c r="A16" s="3"/>
      <c r="B16" s="6"/>
    </row>
    <row r="17" spans="1:2" s="5" customFormat="1" x14ac:dyDescent="0.25">
      <c r="A17" s="3"/>
      <c r="B17" s="6"/>
    </row>
    <row r="18" spans="1:2" s="5" customFormat="1" x14ac:dyDescent="0.25">
      <c r="A18" s="3"/>
      <c r="B18" s="6"/>
    </row>
    <row r="19" spans="1:2" s="5" customFormat="1" x14ac:dyDescent="0.25">
      <c r="A19" s="3"/>
      <c r="B19" s="6"/>
    </row>
    <row r="20" spans="1:2" s="5" customFormat="1" x14ac:dyDescent="0.25">
      <c r="A20" s="3"/>
      <c r="B20" s="6"/>
    </row>
    <row r="21" spans="1:2" s="5" customFormat="1" x14ac:dyDescent="0.25">
      <c r="A21" s="3"/>
      <c r="B21" s="6"/>
    </row>
    <row r="22" spans="1:2" s="5" customFormat="1" x14ac:dyDescent="0.25">
      <c r="A22" s="3"/>
      <c r="B22" s="6"/>
    </row>
    <row r="23" spans="1:2" s="5" customFormat="1" x14ac:dyDescent="0.25">
      <c r="A23" s="3"/>
      <c r="B23" s="6"/>
    </row>
    <row r="24" spans="1:2" s="5" customFormat="1" x14ac:dyDescent="0.25">
      <c r="A24" s="3"/>
      <c r="B24" s="6"/>
    </row>
    <row r="25" spans="1:2" s="5" customFormat="1" x14ac:dyDescent="0.25">
      <c r="A25" s="3"/>
      <c r="B25" s="6"/>
    </row>
    <row r="26" spans="1:2" s="5" customFormat="1" x14ac:dyDescent="0.25">
      <c r="A26" s="3"/>
      <c r="B26" s="6"/>
    </row>
    <row r="27" spans="1:2" s="5" customFormat="1" x14ac:dyDescent="0.25">
      <c r="A27" s="3"/>
      <c r="B27" s="6"/>
    </row>
    <row r="28" spans="1:2" s="5" customFormat="1" x14ac:dyDescent="0.25">
      <c r="A28" s="3"/>
      <c r="B28" s="6"/>
    </row>
    <row r="29" spans="1:2" s="5" customFormat="1" x14ac:dyDescent="0.25">
      <c r="A29" s="3"/>
      <c r="B29" s="6"/>
    </row>
    <row r="30" spans="1:2" s="5" customFormat="1" x14ac:dyDescent="0.25">
      <c r="A30" s="3"/>
      <c r="B30" s="6"/>
    </row>
    <row r="31" spans="1:2" s="5" customFormat="1" x14ac:dyDescent="0.25">
      <c r="A31" s="3"/>
      <c r="B31" s="6"/>
    </row>
    <row r="32" spans="1:2" s="5" customFormat="1" x14ac:dyDescent="0.25">
      <c r="A32" s="3"/>
      <c r="B32" s="6"/>
    </row>
    <row r="33" spans="1:1" s="5" customFormat="1" x14ac:dyDescent="0.25">
      <c r="A33" s="3"/>
    </row>
    <row r="34" spans="1:1" s="5" customFormat="1" x14ac:dyDescent="0.25">
      <c r="A34" s="3"/>
    </row>
    <row r="35" spans="1:1" s="5" customFormat="1" x14ac:dyDescent="0.25">
      <c r="A35" s="3"/>
    </row>
    <row r="36" spans="1:1" s="5" customFormat="1" x14ac:dyDescent="0.25">
      <c r="A36" s="3"/>
    </row>
    <row r="37" spans="1:1" s="5" customFormat="1" x14ac:dyDescent="0.25">
      <c r="A37" s="3"/>
    </row>
    <row r="38" spans="1:1" s="5" customFormat="1" x14ac:dyDescent="0.25">
      <c r="A38" s="3"/>
    </row>
    <row r="39" spans="1:1" s="5" customFormat="1" x14ac:dyDescent="0.25">
      <c r="A39" s="3"/>
    </row>
    <row r="40" spans="1:1" s="5" customFormat="1" x14ac:dyDescent="0.25">
      <c r="A40" s="3"/>
    </row>
    <row r="41" spans="1:1" s="5" customFormat="1" x14ac:dyDescent="0.25">
      <c r="A41" s="3"/>
    </row>
  </sheetData>
  <pageMargins left="0.7" right="0.7" top="0.75" bottom="0.75" header="0.3" footer="0.3"/>
  <pageSetup paperSize="9" orientation="portrait" horizontalDpi="1200" verticalDpi="1200" r:id="rId1"/>
  <rowBreaks count="1" manualBreakCount="1">
    <brk id="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zoomScaleNormal="100" workbookViewId="0"/>
  </sheetViews>
  <sheetFormatPr defaultColWidth="9.140625" defaultRowHeight="15" x14ac:dyDescent="0.25"/>
  <cols>
    <col min="1" max="1" width="2.7109375" style="57" customWidth="1"/>
    <col min="2" max="2" width="124.42578125" style="1" customWidth="1"/>
    <col min="3" max="3" width="2.5703125" style="1" customWidth="1"/>
    <col min="4" max="16384" width="9.140625" style="1"/>
  </cols>
  <sheetData>
    <row r="1" spans="1:3" s="4" customFormat="1" ht="30" customHeight="1" x14ac:dyDescent="0.25">
      <c r="A1" s="53"/>
      <c r="B1" s="38" t="s">
        <v>6</v>
      </c>
      <c r="C1" s="3"/>
    </row>
    <row r="2" spans="1:3" s="5" customFormat="1" ht="79.150000000000006" customHeight="1" x14ac:dyDescent="0.25">
      <c r="A2" s="75"/>
      <c r="B2" s="76" t="s">
        <v>7</v>
      </c>
      <c r="C2" s="3"/>
    </row>
    <row r="3" spans="1:3" s="5" customFormat="1" ht="73.150000000000006" customHeight="1" x14ac:dyDescent="0.25">
      <c r="A3" s="53"/>
      <c r="B3" s="76" t="s">
        <v>8</v>
      </c>
      <c r="C3" s="3"/>
    </row>
    <row r="4" spans="1:3" s="5" customFormat="1" ht="78.599999999999994" customHeight="1" x14ac:dyDescent="0.25">
      <c r="A4" s="75"/>
      <c r="B4" s="76" t="s">
        <v>9</v>
      </c>
      <c r="C4" s="3"/>
    </row>
    <row r="5" spans="1:3" s="5" customFormat="1" ht="48.75" customHeight="1" x14ac:dyDescent="0.25">
      <c r="A5" s="53"/>
      <c r="B5" s="78" t="s">
        <v>10</v>
      </c>
      <c r="C5" s="3"/>
    </row>
    <row r="6" spans="1:3" s="5" customFormat="1" ht="79.150000000000006" customHeight="1" x14ac:dyDescent="0.25">
      <c r="A6" s="53"/>
      <c r="B6" s="76" t="s">
        <v>58</v>
      </c>
      <c r="C6" s="3"/>
    </row>
    <row r="7" spans="1:3" s="5" customFormat="1" ht="67.900000000000006" customHeight="1" x14ac:dyDescent="0.25">
      <c r="A7" s="53"/>
      <c r="B7" s="76" t="s">
        <v>11</v>
      </c>
      <c r="C7" s="3"/>
    </row>
    <row r="8" spans="1:3" s="5" customFormat="1" x14ac:dyDescent="0.25">
      <c r="A8" s="53"/>
      <c r="B8" s="7"/>
      <c r="C8" s="3"/>
    </row>
    <row r="9" spans="1:3" s="5" customFormat="1" x14ac:dyDescent="0.25">
      <c r="A9" s="53"/>
      <c r="B9" s="6"/>
    </row>
    <row r="10" spans="1:3" s="5" customFormat="1" x14ac:dyDescent="0.25">
      <c r="A10" s="53"/>
      <c r="B10" s="6"/>
    </row>
    <row r="11" spans="1:3" s="5" customFormat="1" x14ac:dyDescent="0.25">
      <c r="A11" s="53"/>
      <c r="B11" s="6"/>
    </row>
    <row r="12" spans="1:3" s="5" customFormat="1" x14ac:dyDescent="0.25">
      <c r="A12" s="53"/>
      <c r="B12" s="6"/>
    </row>
    <row r="13" spans="1:3" s="5" customFormat="1" x14ac:dyDescent="0.25">
      <c r="A13" s="53"/>
      <c r="B13" s="6"/>
    </row>
    <row r="14" spans="1:3" s="5" customFormat="1" x14ac:dyDescent="0.25">
      <c r="A14" s="53"/>
      <c r="B14" s="6"/>
    </row>
    <row r="15" spans="1:3" s="5" customFormat="1" x14ac:dyDescent="0.25">
      <c r="A15" s="53"/>
      <c r="B15" s="6"/>
    </row>
    <row r="16" spans="1:3" s="5" customFormat="1" x14ac:dyDescent="0.25">
      <c r="A16" s="53"/>
      <c r="B16" s="6"/>
    </row>
    <row r="17" spans="1:2" s="5" customFormat="1" x14ac:dyDescent="0.25">
      <c r="A17" s="53"/>
      <c r="B17" s="6"/>
    </row>
    <row r="18" spans="1:2" s="5" customFormat="1" x14ac:dyDescent="0.25">
      <c r="A18" s="53"/>
      <c r="B18" s="6"/>
    </row>
    <row r="19" spans="1:2" s="5" customFormat="1" x14ac:dyDescent="0.25">
      <c r="A19" s="53"/>
      <c r="B19" s="6"/>
    </row>
    <row r="20" spans="1:2" s="5" customFormat="1" x14ac:dyDescent="0.25">
      <c r="A20" s="53"/>
      <c r="B20" s="6"/>
    </row>
    <row r="21" spans="1:2" s="5" customFormat="1" x14ac:dyDescent="0.25">
      <c r="A21" s="53"/>
      <c r="B21" s="6"/>
    </row>
    <row r="22" spans="1:2" s="5" customFormat="1" x14ac:dyDescent="0.25">
      <c r="A22" s="53"/>
      <c r="B22" s="6"/>
    </row>
    <row r="23" spans="1:2" s="5" customFormat="1" x14ac:dyDescent="0.25">
      <c r="A23" s="53"/>
      <c r="B23" s="6"/>
    </row>
    <row r="24" spans="1:2" s="5" customFormat="1" x14ac:dyDescent="0.25">
      <c r="A24" s="53"/>
      <c r="B24" s="6"/>
    </row>
    <row r="25" spans="1:2" s="5" customFormat="1" x14ac:dyDescent="0.25">
      <c r="A25" s="53"/>
      <c r="B25" s="6"/>
    </row>
    <row r="26" spans="1:2" s="5" customFormat="1" x14ac:dyDescent="0.25">
      <c r="A26" s="53"/>
      <c r="B26" s="6"/>
    </row>
    <row r="27" spans="1:2" s="5" customFormat="1" x14ac:dyDescent="0.25">
      <c r="A27" s="53"/>
      <c r="B27" s="6"/>
    </row>
    <row r="28" spans="1:2" s="5" customFormat="1" x14ac:dyDescent="0.25">
      <c r="A28" s="53"/>
      <c r="B28" s="6"/>
    </row>
    <row r="29" spans="1:2" s="5" customFormat="1" x14ac:dyDescent="0.25">
      <c r="A29" s="53"/>
      <c r="B29" s="6"/>
    </row>
    <row r="30" spans="1:2" s="5" customFormat="1" x14ac:dyDescent="0.25">
      <c r="A30" s="53"/>
      <c r="B30" s="6"/>
    </row>
    <row r="31" spans="1:2" s="5" customFormat="1" x14ac:dyDescent="0.25">
      <c r="A31" s="53"/>
      <c r="B31" s="6"/>
    </row>
    <row r="32" spans="1:2" s="5" customFormat="1" x14ac:dyDescent="0.25">
      <c r="A32" s="53"/>
    </row>
    <row r="33" spans="1:1" s="5" customFormat="1" x14ac:dyDescent="0.25">
      <c r="A33" s="53"/>
    </row>
    <row r="34" spans="1:1" s="5" customFormat="1" x14ac:dyDescent="0.25">
      <c r="A34" s="53"/>
    </row>
    <row r="35" spans="1:1" s="5" customFormat="1" x14ac:dyDescent="0.25">
      <c r="A35" s="53"/>
    </row>
    <row r="36" spans="1:1" s="5" customFormat="1" x14ac:dyDescent="0.25">
      <c r="A36" s="53"/>
    </row>
    <row r="37" spans="1:1" s="5" customFormat="1" x14ac:dyDescent="0.25">
      <c r="A37" s="53"/>
    </row>
    <row r="38" spans="1:1" s="5" customFormat="1" x14ac:dyDescent="0.25">
      <c r="A38" s="53"/>
    </row>
    <row r="39" spans="1:1" s="5" customFormat="1" x14ac:dyDescent="0.25">
      <c r="A39" s="53"/>
    </row>
    <row r="40" spans="1:1" s="5" customFormat="1" x14ac:dyDescent="0.25">
      <c r="A40" s="53"/>
    </row>
  </sheetData>
  <dataValidations count="7">
    <dataValidation allowBlank="1" showInputMessage="1" showErrorMessage="1" prompt="En esta hoja de cálculo se proporciona información general sobre el plan financiero empresarial, instrucciones de estimación e instrucciones sobre cómo usar las plantillas para calcular los costos de inicio y los beneficios o pérdidas. " sqref="A1" xr:uid="{4B1998CF-8317-4106-8880-CAC8F2A209AB}"/>
    <dataValidation allowBlank="1" showInputMessage="1" showErrorMessage="1" prompt="Una introducción al plan de negocio se encuentra en la celda de la derecha." sqref="A2" xr:uid="{7EE84830-8262-4614-84FB-A2D03F296867}"/>
    <dataValidation allowBlank="1" showInputMessage="1" showErrorMessage="1" prompt="Una introducción a los costos de inicio previstos se encuentra en la celda de la derecha." sqref="A3" xr:uid="{A2DBB060-C7C0-4CE6-A3E3-FBB2F9F362FD}"/>
    <dataValidation allowBlank="1" showInputMessage="1" showErrorMessage="1" prompt="Una introducción al modelo de pérdidas y beneficios proyectados se encuentra en la celda de la derecha." sqref="A4" xr:uid="{7CE102E1-B1A2-4A29-B749-E91BC9DD65B7}"/>
    <dataValidation allowBlank="1" showInputMessage="1" showErrorMessage="1" prompt="Hay algunas directrices en la celda de la derecha." sqref="A5" xr:uid="{D53C1DBA-BFD6-417B-9BD6-4BD6391C813C}"/>
    <dataValidation allowBlank="1" showInputMessage="1" showErrorMessage="1" prompt="Las directrices para calcular los ingresos se encuentran en la celda de la derecha." sqref="A6" xr:uid="{8CE2CC5B-0BE2-47A5-85D2-A52FF2BD60CA}"/>
    <dataValidation allowBlank="1" showInputMessage="1" showErrorMessage="1" prompt="Las directrices para calcular los costos de bienes vendidos se encuentran en la celda de la derecha." sqref="A7" xr:uid="{A8672E21-3882-4764-84C0-886EDBE15E55}"/>
  </dataValidations>
  <pageMargins left="0.7" right="0.7" top="0.75" bottom="0.75" header="0.3" footer="0.3"/>
  <pageSetup paperSize="9" orientation="portrait" horizontalDpi="1200" verticalDpi="1200" r:id="rId1"/>
  <rowBreaks count="1" manualBreakCount="1">
    <brk id="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38"/>
  <sheetViews>
    <sheetView zoomScaleNormal="100" workbookViewId="0"/>
  </sheetViews>
  <sheetFormatPr defaultColWidth="9.140625" defaultRowHeight="30" customHeight="1" x14ac:dyDescent="0.25"/>
  <cols>
    <col min="1" max="1" width="2.7109375" style="57" customWidth="1"/>
    <col min="2" max="2" width="42.28515625" style="1" customWidth="1"/>
    <col min="3" max="6" width="19.7109375" style="1" customWidth="1"/>
    <col min="7" max="7" width="2.140625" style="1" customWidth="1"/>
    <col min="8" max="16384" width="9.140625" style="1"/>
  </cols>
  <sheetData>
    <row r="1" spans="1:7" s="16" customFormat="1" ht="19.899999999999999" customHeight="1" x14ac:dyDescent="0.25">
      <c r="A1" s="59"/>
      <c r="B1" s="42" t="s">
        <v>12</v>
      </c>
      <c r="C1" s="43"/>
      <c r="D1" s="43"/>
      <c r="E1" s="43"/>
      <c r="F1" s="44"/>
      <c r="G1" s="15"/>
    </row>
    <row r="2" spans="1:7" s="22" customFormat="1" ht="19.899999999999999" customHeight="1" x14ac:dyDescent="0.25">
      <c r="A2" s="52"/>
      <c r="B2" s="17" t="s">
        <v>13</v>
      </c>
      <c r="C2" s="116">
        <f ca="1">TODAY()</f>
        <v>44579</v>
      </c>
      <c r="D2" s="117"/>
      <c r="E2" s="117"/>
      <c r="F2" s="118"/>
      <c r="G2" s="18"/>
    </row>
    <row r="3" spans="1:7" s="5" customFormat="1" ht="9" customHeight="1" x14ac:dyDescent="0.25">
      <c r="A3" s="53"/>
      <c r="B3" s="82"/>
      <c r="C3" s="83"/>
      <c r="D3" s="83"/>
      <c r="E3" s="83"/>
      <c r="F3" s="84"/>
      <c r="G3" s="3"/>
    </row>
    <row r="4" spans="1:7" s="22" customFormat="1" ht="19.899999999999999" customHeight="1" thickBot="1" x14ac:dyDescent="0.3">
      <c r="A4" s="52"/>
      <c r="B4" s="68" t="s">
        <v>14</v>
      </c>
      <c r="C4" s="67" t="s">
        <v>21</v>
      </c>
      <c r="D4" s="65" t="s">
        <v>22</v>
      </c>
      <c r="E4" s="65" t="s">
        <v>23</v>
      </c>
      <c r="F4" s="66" t="s">
        <v>24</v>
      </c>
      <c r="G4" s="18"/>
    </row>
    <row r="5" spans="1:7" s="23" customFormat="1" ht="16.149999999999999" customHeight="1" thickTop="1" x14ac:dyDescent="0.25">
      <c r="A5" s="54"/>
      <c r="B5" s="60" t="s">
        <v>15</v>
      </c>
      <c r="C5" s="61"/>
      <c r="D5" s="62"/>
      <c r="E5" s="62"/>
      <c r="F5" s="63">
        <f>(C5*D5)+IF(E5&gt;0,E5,0)</f>
        <v>0</v>
      </c>
      <c r="G5" s="19"/>
    </row>
    <row r="6" spans="1:7" s="23" customFormat="1" ht="16.149999999999999" customHeight="1" x14ac:dyDescent="0.25">
      <c r="A6" s="54"/>
      <c r="B6" s="34" t="s">
        <v>16</v>
      </c>
      <c r="C6" s="12"/>
      <c r="D6" s="13"/>
      <c r="E6" s="13"/>
      <c r="F6" s="35">
        <f t="shared" ref="F6:F9" si="0">(C6*D6)+IF(E6&gt;0,E6,0)</f>
        <v>0</v>
      </c>
      <c r="G6" s="19"/>
    </row>
    <row r="7" spans="1:7" s="23" customFormat="1" ht="16.149999999999999" customHeight="1" x14ac:dyDescent="0.25">
      <c r="A7" s="54"/>
      <c r="B7" s="34" t="s">
        <v>17</v>
      </c>
      <c r="C7" s="12"/>
      <c r="D7" s="13"/>
      <c r="E7" s="13"/>
      <c r="F7" s="35">
        <f t="shared" si="0"/>
        <v>0</v>
      </c>
      <c r="G7" s="19"/>
    </row>
    <row r="8" spans="1:7" s="23" customFormat="1" ht="16.149999999999999" customHeight="1" x14ac:dyDescent="0.25">
      <c r="A8" s="54"/>
      <c r="B8" s="34" t="s">
        <v>18</v>
      </c>
      <c r="C8" s="12"/>
      <c r="D8" s="13"/>
      <c r="E8" s="13"/>
      <c r="F8" s="35">
        <f t="shared" si="0"/>
        <v>0</v>
      </c>
      <c r="G8" s="19"/>
    </row>
    <row r="9" spans="1:7" s="23" customFormat="1" ht="16.149999999999999" customHeight="1" x14ac:dyDescent="0.25">
      <c r="A9" s="54"/>
      <c r="B9" s="34" t="s">
        <v>19</v>
      </c>
      <c r="C9" s="12"/>
      <c r="D9" s="13"/>
      <c r="E9" s="13"/>
      <c r="F9" s="35">
        <f t="shared" si="0"/>
        <v>0</v>
      </c>
      <c r="G9" s="19"/>
    </row>
    <row r="10" spans="1:7" s="23" customFormat="1" ht="16.149999999999999" customHeight="1" x14ac:dyDescent="0.25">
      <c r="A10" s="54"/>
      <c r="B10" s="39" t="s">
        <v>20</v>
      </c>
      <c r="C10" s="40"/>
      <c r="D10" s="40"/>
      <c r="E10" s="40"/>
      <c r="F10" s="64">
        <f>SUBTOTAL(109,Inicio[COSTO TOTAL])</f>
        <v>0</v>
      </c>
      <c r="G10" s="19"/>
    </row>
    <row r="11" spans="1:7" s="23" customFormat="1" ht="9" customHeight="1" x14ac:dyDescent="0.25">
      <c r="A11" s="54"/>
      <c r="B11" s="11"/>
      <c r="C11" s="8"/>
      <c r="D11" s="8"/>
      <c r="E11" s="8"/>
      <c r="F11" s="8"/>
      <c r="G11" s="19"/>
    </row>
    <row r="12" spans="1:7" s="23" customFormat="1" ht="30" customHeight="1" x14ac:dyDescent="0.25">
      <c r="A12" s="54"/>
      <c r="B12" s="9"/>
      <c r="C12" s="10"/>
      <c r="D12" s="10"/>
      <c r="E12" s="10"/>
      <c r="F12" s="10"/>
    </row>
    <row r="13" spans="1:7" s="23" customFormat="1" ht="30" customHeight="1" x14ac:dyDescent="0.25">
      <c r="A13" s="54"/>
      <c r="B13" s="10"/>
      <c r="C13" s="10"/>
      <c r="D13" s="10"/>
      <c r="E13" s="10"/>
      <c r="F13" s="10"/>
    </row>
    <row r="14" spans="1:7" s="23" customFormat="1" ht="30" customHeight="1" x14ac:dyDescent="0.25">
      <c r="A14" s="54"/>
      <c r="B14" s="5"/>
      <c r="C14" s="5"/>
      <c r="D14" s="5"/>
      <c r="E14" s="5"/>
      <c r="F14" s="5"/>
    </row>
    <row r="15" spans="1:7" s="23" customFormat="1" ht="30" customHeight="1" x14ac:dyDescent="0.25">
      <c r="A15" s="54"/>
      <c r="B15" s="5"/>
      <c r="C15" s="5"/>
      <c r="D15" s="5"/>
      <c r="E15" s="5"/>
      <c r="F15" s="5"/>
    </row>
    <row r="16" spans="1:7" s="23" customFormat="1" ht="30" customHeight="1" x14ac:dyDescent="0.25">
      <c r="A16" s="54"/>
      <c r="B16" s="5"/>
      <c r="C16" s="5"/>
      <c r="D16" s="5"/>
      <c r="E16" s="5"/>
      <c r="F16" s="5"/>
    </row>
    <row r="17" spans="1:6" s="23" customFormat="1" ht="30" customHeight="1" x14ac:dyDescent="0.25">
      <c r="A17" s="54"/>
      <c r="B17" s="5"/>
      <c r="C17" s="5"/>
      <c r="D17" s="5"/>
      <c r="E17" s="5"/>
      <c r="F17" s="5"/>
    </row>
    <row r="18" spans="1:6" s="23" customFormat="1" ht="30" customHeight="1" x14ac:dyDescent="0.25">
      <c r="A18" s="54"/>
      <c r="B18" s="5"/>
      <c r="C18" s="5"/>
      <c r="D18" s="5"/>
      <c r="E18" s="5"/>
      <c r="F18" s="5"/>
    </row>
    <row r="19" spans="1:6" s="23" customFormat="1" ht="30" customHeight="1" x14ac:dyDescent="0.25">
      <c r="A19" s="54"/>
      <c r="B19" s="5"/>
      <c r="C19" s="5"/>
      <c r="D19" s="5"/>
      <c r="E19" s="5"/>
      <c r="F19" s="5"/>
    </row>
    <row r="20" spans="1:6" s="23" customFormat="1" ht="30" customHeight="1" x14ac:dyDescent="0.25">
      <c r="A20" s="54"/>
      <c r="B20" s="5"/>
      <c r="C20" s="5"/>
      <c r="D20" s="5"/>
      <c r="E20" s="5"/>
      <c r="F20" s="5"/>
    </row>
    <row r="21" spans="1:6" s="23" customFormat="1" ht="30" customHeight="1" x14ac:dyDescent="0.25">
      <c r="A21" s="54"/>
      <c r="B21" s="5"/>
      <c r="C21" s="5"/>
      <c r="D21" s="5"/>
      <c r="E21" s="5"/>
      <c r="F21" s="5"/>
    </row>
    <row r="22" spans="1:6" s="23" customFormat="1" ht="30" customHeight="1" x14ac:dyDescent="0.25">
      <c r="A22" s="54"/>
      <c r="B22" s="1"/>
      <c r="C22" s="1"/>
      <c r="D22" s="1"/>
      <c r="E22" s="1"/>
      <c r="F22" s="1"/>
    </row>
    <row r="23" spans="1:6" s="23" customFormat="1" ht="30" customHeight="1" x14ac:dyDescent="0.25">
      <c r="A23" s="54"/>
      <c r="B23" s="1"/>
      <c r="C23" s="1"/>
      <c r="D23" s="1"/>
      <c r="E23" s="1"/>
      <c r="F23" s="1"/>
    </row>
    <row r="24" spans="1:6" s="23" customFormat="1" ht="30" customHeight="1" x14ac:dyDescent="0.25">
      <c r="A24" s="54"/>
      <c r="B24" s="1"/>
      <c r="C24" s="1"/>
      <c r="D24" s="1"/>
      <c r="E24" s="1"/>
      <c r="F24" s="1"/>
    </row>
    <row r="25" spans="1:6" s="23" customFormat="1" ht="30" customHeight="1" x14ac:dyDescent="0.25">
      <c r="A25" s="54"/>
      <c r="B25" s="1"/>
      <c r="C25" s="1"/>
      <c r="D25" s="1"/>
      <c r="E25" s="1"/>
      <c r="F25" s="1"/>
    </row>
    <row r="26" spans="1:6" s="23" customFormat="1" ht="30" customHeight="1" x14ac:dyDescent="0.25">
      <c r="A26" s="54"/>
      <c r="B26" s="1"/>
      <c r="C26" s="1"/>
      <c r="D26" s="1"/>
      <c r="E26" s="1"/>
      <c r="F26" s="1"/>
    </row>
    <row r="27" spans="1:6" s="23" customFormat="1" ht="30" customHeight="1" x14ac:dyDescent="0.25">
      <c r="A27" s="54"/>
      <c r="B27" s="1"/>
      <c r="C27" s="1"/>
      <c r="D27" s="1"/>
      <c r="E27" s="1"/>
      <c r="F27" s="1"/>
    </row>
    <row r="28" spans="1:6" s="10" customFormat="1" ht="30" customHeight="1" x14ac:dyDescent="0.25">
      <c r="A28" s="56"/>
      <c r="B28" s="1"/>
      <c r="C28" s="1"/>
      <c r="D28" s="1"/>
      <c r="E28" s="1"/>
      <c r="F28" s="1"/>
    </row>
    <row r="29" spans="1:6" s="10" customFormat="1" ht="30" customHeight="1" x14ac:dyDescent="0.25">
      <c r="A29" s="56"/>
      <c r="B29" s="1"/>
      <c r="C29" s="1"/>
      <c r="D29" s="1"/>
      <c r="E29" s="1"/>
      <c r="F29" s="1"/>
    </row>
    <row r="30" spans="1:6" s="10" customFormat="1" ht="30" customHeight="1" x14ac:dyDescent="0.25">
      <c r="A30" s="56"/>
      <c r="B30" s="1"/>
      <c r="C30" s="1"/>
      <c r="D30" s="1"/>
      <c r="E30" s="1"/>
      <c r="F30" s="1"/>
    </row>
    <row r="31" spans="1:6" s="5" customFormat="1" ht="30" customHeight="1" x14ac:dyDescent="0.25">
      <c r="A31" s="53"/>
      <c r="B31" s="1"/>
      <c r="C31" s="1"/>
      <c r="D31" s="1"/>
      <c r="E31" s="1"/>
      <c r="F31" s="1"/>
    </row>
    <row r="32" spans="1:6" s="5" customFormat="1" ht="30" customHeight="1" x14ac:dyDescent="0.25">
      <c r="A32" s="53"/>
      <c r="B32" s="1"/>
      <c r="C32" s="1"/>
      <c r="D32" s="1"/>
      <c r="E32" s="1"/>
      <c r="F32" s="1"/>
    </row>
    <row r="33" spans="1:6" s="5" customFormat="1" ht="30" customHeight="1" x14ac:dyDescent="0.25">
      <c r="A33" s="53"/>
      <c r="B33" s="1"/>
      <c r="C33" s="1"/>
      <c r="D33" s="1"/>
      <c r="E33" s="1"/>
      <c r="F33" s="1"/>
    </row>
    <row r="34" spans="1:6" s="5" customFormat="1" ht="30" customHeight="1" x14ac:dyDescent="0.25">
      <c r="A34" s="53"/>
      <c r="B34" s="1"/>
      <c r="C34" s="1"/>
      <c r="D34" s="1"/>
      <c r="E34" s="1"/>
      <c r="F34" s="1"/>
    </row>
    <row r="35" spans="1:6" s="5" customFormat="1" ht="30" customHeight="1" x14ac:dyDescent="0.25">
      <c r="A35" s="53"/>
      <c r="B35" s="1"/>
      <c r="C35" s="1"/>
      <c r="D35" s="1"/>
      <c r="E35" s="1"/>
      <c r="F35" s="1"/>
    </row>
    <row r="36" spans="1:6" s="5" customFormat="1" ht="30" customHeight="1" x14ac:dyDescent="0.25">
      <c r="A36" s="53"/>
      <c r="B36" s="1"/>
      <c r="C36" s="1"/>
      <c r="D36" s="1"/>
      <c r="E36" s="1"/>
      <c r="F36" s="1"/>
    </row>
    <row r="37" spans="1:6" s="5" customFormat="1" ht="30" customHeight="1" x14ac:dyDescent="0.25">
      <c r="A37" s="53"/>
      <c r="B37" s="1"/>
      <c r="C37" s="1"/>
      <c r="D37" s="1"/>
      <c r="E37" s="1"/>
      <c r="F37" s="1"/>
    </row>
    <row r="38" spans="1:6" s="5" customFormat="1" ht="30" customHeight="1" x14ac:dyDescent="0.25">
      <c r="A38" s="53"/>
      <c r="B38" s="1"/>
      <c r="C38" s="1"/>
      <c r="D38" s="1"/>
      <c r="E38" s="1"/>
      <c r="F38" s="1"/>
    </row>
  </sheetData>
  <mergeCells count="1">
    <mergeCell ref="C2:F2"/>
  </mergeCells>
  <dataValidations count="3">
    <dataValidation allowBlank="1" showInputMessage="1" showErrorMessage="1" prompt="El nombre de la empresa se encuentra en la celda de la derecha y la fecha en la celda C2. La siguiente instrucción está en la celda A4." sqref="A2" xr:uid="{9FF63E8A-CE42-41E4-9744-6463A2F2DF08}"/>
    <dataValidation allowBlank="1" showInputMessage="1" showErrorMessage="1" prompt="Escribe los detalles en la tabla Inicio a partir de la celda de la derecha para calcular el presupuesto de inicio estimado." sqref="A4" xr:uid="{68F862F5-6B95-4EB9-9EE1-652ECB095ED1}"/>
    <dataValidation allowBlank="1" showInputMessage="1" showErrorMessage="1" prompt="Esta hoja de cálculo tiene una plantilla para calcular costos y presupuesto estimado de inicio. El título está en la celda de la derecha. Otras instrucciones útiles se encuentran en las celdas de esta columna. Flecha abajo para empezar." sqref="A1" xr:uid="{CC0AF84F-F311-45BE-BEFF-C17EAD744360}"/>
  </dataValidations>
  <pageMargins left="0.7" right="0.7" top="0.75" bottom="0.75" header="0.3" footer="0.3"/>
  <pageSetup paperSize="9" scale="72" orientation="portrait" horizontalDpi="1200" verticalDpi="1200" r:id="rId1"/>
  <ignoredErrors>
    <ignoredError sqref="F5:F9" emptyCellReference="1"/>
  </ignoredErrors>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38"/>
  <sheetViews>
    <sheetView zoomScaleNormal="100" workbookViewId="0"/>
  </sheetViews>
  <sheetFormatPr defaultColWidth="9.140625" defaultRowHeight="30" customHeight="1" x14ac:dyDescent="0.25"/>
  <cols>
    <col min="1" max="1" width="2.7109375" style="57"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1" customFormat="1" ht="19.899999999999999" customHeight="1" x14ac:dyDescent="0.25">
      <c r="A1" s="52"/>
      <c r="B1" s="42" t="s">
        <v>12</v>
      </c>
      <c r="C1" s="43"/>
      <c r="D1" s="43"/>
      <c r="E1" s="43"/>
      <c r="F1" s="44"/>
      <c r="G1" s="20"/>
    </row>
    <row r="2" spans="1:7" s="22" customFormat="1" ht="19.899999999999999" customHeight="1" x14ac:dyDescent="0.25">
      <c r="A2" s="52"/>
      <c r="B2" s="17" t="str">
        <f>'Plantilla de costos de inicio'!B2</f>
        <v>Tu cafetería</v>
      </c>
      <c r="C2" s="116">
        <f ca="1">TODAY()</f>
        <v>44579</v>
      </c>
      <c r="D2" s="117"/>
      <c r="E2" s="117"/>
      <c r="F2" s="118"/>
      <c r="G2" s="18"/>
    </row>
    <row r="3" spans="1:7" s="5" customFormat="1" ht="9" customHeight="1" x14ac:dyDescent="0.25">
      <c r="A3" s="53"/>
      <c r="B3" s="79"/>
      <c r="C3" s="80"/>
      <c r="D3" s="80"/>
      <c r="E3" s="80"/>
      <c r="F3" s="81"/>
      <c r="G3" s="3"/>
    </row>
    <row r="4" spans="1:7" s="22" customFormat="1" ht="19.899999999999999" customHeight="1" thickBot="1" x14ac:dyDescent="0.3">
      <c r="A4" s="52"/>
      <c r="B4" s="69" t="s">
        <v>14</v>
      </c>
      <c r="C4" s="70" t="s">
        <v>21</v>
      </c>
      <c r="D4" s="70" t="s">
        <v>22</v>
      </c>
      <c r="E4" s="70" t="s">
        <v>23</v>
      </c>
      <c r="F4" s="71" t="s">
        <v>24</v>
      </c>
      <c r="G4" s="18"/>
    </row>
    <row r="5" spans="1:7" s="5" customFormat="1" ht="16.350000000000001" customHeight="1" thickTop="1" x14ac:dyDescent="0.25">
      <c r="A5" s="53"/>
      <c r="B5" s="60" t="s">
        <v>15</v>
      </c>
      <c r="C5" s="61">
        <v>3</v>
      </c>
      <c r="D5" s="62">
        <v>300</v>
      </c>
      <c r="E5" s="62">
        <v>2000</v>
      </c>
      <c r="F5" s="63">
        <f>(C5*D5)+IF(E5&gt;0,E5,0)</f>
        <v>2900</v>
      </c>
      <c r="G5" s="3"/>
    </row>
    <row r="6" spans="1:7" s="23" customFormat="1" ht="16.149999999999999" customHeight="1" x14ac:dyDescent="0.25">
      <c r="A6" s="54"/>
      <c r="B6" s="34" t="s">
        <v>16</v>
      </c>
      <c r="C6" s="12">
        <v>4</v>
      </c>
      <c r="D6" s="13">
        <v>3500</v>
      </c>
      <c r="E6" s="13">
        <v>2</v>
      </c>
      <c r="F6" s="35">
        <f t="shared" ref="F6:F9" si="0">(C6*D6)+IF(E6&gt;0,E6,0)</f>
        <v>14002</v>
      </c>
      <c r="G6" s="19"/>
    </row>
    <row r="7" spans="1:7" s="23" customFormat="1" ht="16.149999999999999" customHeight="1" x14ac:dyDescent="0.25">
      <c r="A7" s="54"/>
      <c r="B7" s="34" t="s">
        <v>17</v>
      </c>
      <c r="C7" s="12">
        <v>4</v>
      </c>
      <c r="D7" s="13">
        <v>500</v>
      </c>
      <c r="E7" s="13">
        <v>2000</v>
      </c>
      <c r="F7" s="35">
        <f t="shared" si="0"/>
        <v>4000</v>
      </c>
      <c r="G7" s="19"/>
    </row>
    <row r="8" spans="1:7" s="23" customFormat="1" ht="16.149999999999999" customHeight="1" x14ac:dyDescent="0.25">
      <c r="A8" s="54"/>
      <c r="B8" s="34" t="s">
        <v>18</v>
      </c>
      <c r="C8" s="12">
        <v>4</v>
      </c>
      <c r="D8" s="13">
        <v>750</v>
      </c>
      <c r="E8" s="13">
        <v>3000</v>
      </c>
      <c r="F8" s="35">
        <f t="shared" si="0"/>
        <v>6000</v>
      </c>
      <c r="G8" s="19"/>
    </row>
    <row r="9" spans="1:7" s="23" customFormat="1" ht="16.149999999999999" customHeight="1" x14ac:dyDescent="0.25">
      <c r="A9" s="54"/>
      <c r="B9" s="34" t="s">
        <v>19</v>
      </c>
      <c r="C9" s="12">
        <v>1</v>
      </c>
      <c r="D9" s="13">
        <v>25</v>
      </c>
      <c r="E9" s="13">
        <v>25</v>
      </c>
      <c r="F9" s="35">
        <f t="shared" si="0"/>
        <v>50</v>
      </c>
      <c r="G9" s="19"/>
    </row>
    <row r="10" spans="1:7" s="23" customFormat="1" ht="16.149999999999999" customHeight="1" x14ac:dyDescent="0.25">
      <c r="A10" s="54"/>
      <c r="B10" s="39" t="s">
        <v>20</v>
      </c>
      <c r="C10" s="40"/>
      <c r="D10" s="40"/>
      <c r="E10" s="40"/>
      <c r="F10" s="41">
        <f>SUM(F6:F9)</f>
        <v>24052</v>
      </c>
      <c r="G10" s="19"/>
    </row>
    <row r="11" spans="1:7" s="23" customFormat="1" ht="9" customHeight="1" x14ac:dyDescent="0.25">
      <c r="A11" s="54"/>
      <c r="B11" s="11"/>
      <c r="C11" s="8"/>
      <c r="D11" s="8"/>
      <c r="E11" s="8"/>
      <c r="F11" s="8"/>
      <c r="G11" s="19"/>
    </row>
    <row r="12" spans="1:7" s="23" customFormat="1" ht="30" customHeight="1" x14ac:dyDescent="0.25">
      <c r="A12" s="54"/>
      <c r="B12" s="10"/>
      <c r="C12" s="10"/>
      <c r="D12" s="10"/>
      <c r="E12" s="10"/>
      <c r="F12" s="10"/>
    </row>
    <row r="13" spans="1:7" s="23" customFormat="1" ht="30" customHeight="1" x14ac:dyDescent="0.25">
      <c r="A13" s="54"/>
      <c r="B13" s="5"/>
      <c r="C13" s="5"/>
      <c r="D13" s="5"/>
      <c r="E13" s="5"/>
      <c r="F13" s="5"/>
    </row>
    <row r="14" spans="1:7" s="23" customFormat="1" ht="30" customHeight="1" x14ac:dyDescent="0.25">
      <c r="A14" s="54"/>
      <c r="B14" s="5"/>
      <c r="C14" s="5"/>
      <c r="D14" s="5"/>
      <c r="E14" s="5"/>
      <c r="F14" s="5"/>
    </row>
    <row r="15" spans="1:7" s="23" customFormat="1" ht="30" customHeight="1" x14ac:dyDescent="0.25">
      <c r="A15" s="54"/>
      <c r="B15" s="5"/>
      <c r="C15" s="5"/>
      <c r="D15" s="5"/>
      <c r="E15" s="5"/>
      <c r="F15" s="5"/>
    </row>
    <row r="16" spans="1:7" s="23" customFormat="1" ht="30" customHeight="1" x14ac:dyDescent="0.25">
      <c r="A16" s="54"/>
      <c r="B16" s="5"/>
      <c r="C16" s="5"/>
      <c r="D16" s="5"/>
      <c r="E16" s="5"/>
      <c r="F16" s="5"/>
    </row>
    <row r="17" spans="1:6" s="23" customFormat="1" ht="30" customHeight="1" x14ac:dyDescent="0.25">
      <c r="A17" s="54"/>
      <c r="B17" s="5"/>
      <c r="C17" s="5"/>
      <c r="D17" s="5"/>
      <c r="E17" s="5"/>
      <c r="F17" s="5"/>
    </row>
    <row r="18" spans="1:6" s="23" customFormat="1" ht="30" customHeight="1" x14ac:dyDescent="0.25">
      <c r="A18" s="54"/>
      <c r="B18" s="5"/>
      <c r="C18" s="5"/>
      <c r="D18" s="5"/>
      <c r="E18" s="5"/>
      <c r="F18" s="5"/>
    </row>
    <row r="19" spans="1:6" s="23" customFormat="1" ht="30" customHeight="1" x14ac:dyDescent="0.25">
      <c r="A19" s="54"/>
      <c r="B19" s="5"/>
      <c r="C19" s="5"/>
      <c r="D19" s="5"/>
      <c r="E19" s="5"/>
      <c r="F19" s="5"/>
    </row>
    <row r="20" spans="1:6" s="23" customFormat="1" ht="30" customHeight="1" x14ac:dyDescent="0.25">
      <c r="A20" s="54"/>
      <c r="B20" s="5"/>
      <c r="C20" s="5"/>
      <c r="D20" s="5"/>
      <c r="E20" s="5"/>
      <c r="F20" s="5"/>
    </row>
    <row r="21" spans="1:6" s="23" customFormat="1" ht="30" customHeight="1" x14ac:dyDescent="0.25">
      <c r="A21" s="54"/>
      <c r="B21" s="1"/>
      <c r="C21" s="1"/>
      <c r="D21" s="1"/>
      <c r="E21" s="1"/>
      <c r="F21" s="1"/>
    </row>
    <row r="22" spans="1:6" s="23" customFormat="1" ht="30" customHeight="1" x14ac:dyDescent="0.25">
      <c r="A22" s="54"/>
      <c r="B22" s="1"/>
      <c r="C22" s="1"/>
      <c r="D22" s="1"/>
      <c r="E22" s="1"/>
      <c r="F22" s="1"/>
    </row>
    <row r="23" spans="1:6" s="23" customFormat="1" ht="30" customHeight="1" x14ac:dyDescent="0.25">
      <c r="A23" s="54"/>
      <c r="B23" s="1"/>
      <c r="C23" s="1"/>
      <c r="D23" s="1"/>
      <c r="E23" s="1"/>
      <c r="F23" s="1"/>
    </row>
    <row r="24" spans="1:6" s="23" customFormat="1" ht="30" customHeight="1" x14ac:dyDescent="0.25">
      <c r="A24" s="54"/>
      <c r="B24" s="1"/>
      <c r="C24" s="1"/>
      <c r="D24" s="1"/>
      <c r="E24" s="1"/>
      <c r="F24" s="1"/>
    </row>
    <row r="25" spans="1:6" s="23" customFormat="1" ht="30" customHeight="1" x14ac:dyDescent="0.25">
      <c r="A25" s="54"/>
      <c r="B25" s="1"/>
      <c r="C25" s="1"/>
      <c r="D25" s="1"/>
      <c r="E25" s="1"/>
      <c r="F25" s="1"/>
    </row>
    <row r="26" spans="1:6" s="23" customFormat="1" ht="30" customHeight="1" x14ac:dyDescent="0.25">
      <c r="A26" s="54"/>
      <c r="B26" s="1"/>
      <c r="C26" s="1"/>
      <c r="D26" s="1"/>
      <c r="E26" s="1"/>
      <c r="F26" s="1"/>
    </row>
    <row r="27" spans="1:6" s="23" customFormat="1" ht="30" customHeight="1" x14ac:dyDescent="0.25">
      <c r="A27" s="54"/>
      <c r="B27" s="1"/>
      <c r="C27" s="1"/>
      <c r="D27" s="1"/>
      <c r="E27" s="1"/>
      <c r="F27" s="1"/>
    </row>
    <row r="28" spans="1:6" s="10" customFormat="1" ht="30" customHeight="1" x14ac:dyDescent="0.25">
      <c r="A28" s="56"/>
      <c r="B28" s="1"/>
      <c r="C28" s="1"/>
      <c r="D28" s="1"/>
      <c r="E28" s="1"/>
      <c r="F28" s="1"/>
    </row>
    <row r="29" spans="1:6" s="10" customFormat="1" ht="30" customHeight="1" x14ac:dyDescent="0.25">
      <c r="A29" s="56"/>
      <c r="B29" s="1"/>
      <c r="C29" s="1"/>
      <c r="D29" s="1"/>
      <c r="E29" s="1"/>
      <c r="F29" s="1"/>
    </row>
    <row r="30" spans="1:6" s="10" customFormat="1" ht="30" customHeight="1" x14ac:dyDescent="0.25">
      <c r="A30" s="56"/>
      <c r="B30" s="1"/>
      <c r="C30" s="1"/>
      <c r="D30" s="1"/>
      <c r="E30" s="1"/>
      <c r="F30" s="1"/>
    </row>
    <row r="31" spans="1:6" s="5" customFormat="1" ht="30" customHeight="1" x14ac:dyDescent="0.25">
      <c r="A31" s="53"/>
      <c r="B31" s="1"/>
      <c r="C31" s="1"/>
      <c r="D31" s="1"/>
      <c r="E31" s="1"/>
      <c r="F31" s="1"/>
    </row>
    <row r="32" spans="1:6" s="5" customFormat="1" ht="30" customHeight="1" x14ac:dyDescent="0.25">
      <c r="A32" s="53"/>
      <c r="B32" s="1"/>
      <c r="C32" s="1"/>
      <c r="D32" s="1"/>
      <c r="E32" s="1"/>
      <c r="F32" s="1"/>
    </row>
    <row r="33" spans="1:6" s="5" customFormat="1" ht="30" customHeight="1" x14ac:dyDescent="0.25">
      <c r="A33" s="53"/>
      <c r="B33" s="1"/>
      <c r="C33" s="1"/>
      <c r="D33" s="1"/>
      <c r="E33" s="1"/>
      <c r="F33" s="1"/>
    </row>
    <row r="34" spans="1:6" s="5" customFormat="1" ht="30" customHeight="1" x14ac:dyDescent="0.25">
      <c r="A34" s="53"/>
      <c r="B34" s="1"/>
      <c r="C34" s="1"/>
      <c r="D34" s="1"/>
      <c r="E34" s="1"/>
      <c r="F34" s="1"/>
    </row>
    <row r="35" spans="1:6" s="5" customFormat="1" ht="30" customHeight="1" x14ac:dyDescent="0.25">
      <c r="A35" s="53"/>
      <c r="B35" s="1"/>
      <c r="C35" s="1"/>
      <c r="D35" s="1"/>
      <c r="E35" s="1"/>
      <c r="F35" s="1"/>
    </row>
    <row r="36" spans="1:6" s="5" customFormat="1" ht="30" customHeight="1" x14ac:dyDescent="0.25">
      <c r="A36" s="53"/>
      <c r="B36" s="1"/>
      <c r="C36" s="1"/>
      <c r="D36" s="1"/>
      <c r="E36" s="1"/>
      <c r="F36" s="1"/>
    </row>
    <row r="37" spans="1:6" s="5" customFormat="1" ht="30" customHeight="1" x14ac:dyDescent="0.25">
      <c r="A37" s="53"/>
      <c r="B37" s="1"/>
      <c r="C37" s="1"/>
      <c r="D37" s="1"/>
      <c r="E37" s="1"/>
      <c r="F37" s="1"/>
    </row>
    <row r="38" spans="1:6" s="5" customFormat="1" ht="30" customHeight="1" x14ac:dyDescent="0.25">
      <c r="A38" s="53"/>
      <c r="B38" s="1"/>
      <c r="C38" s="1"/>
      <c r="D38" s="1"/>
      <c r="E38" s="1"/>
      <c r="F38" s="1"/>
    </row>
  </sheetData>
  <mergeCells count="1">
    <mergeCell ref="C2:F2"/>
  </mergeCells>
  <dataValidations count="3">
    <dataValidation allowBlank="1" showInputMessage="1" showErrorMessage="1" prompt="Esta hoja de cálculo tiene datos de ejemplo de la plantilla de la hoja de cálculo anterior. El título está en la celda de la derecha. Otras instrucciones útiles se encuentran en las celdas de esta columna. Flecha abajo para empezar." sqref="A1" xr:uid="{A8662416-2AD7-405B-B4DC-7056F418286F}"/>
    <dataValidation allowBlank="1" showInputMessage="1" showErrorMessage="1" prompt="El nombre de la empresa se encuentra en la celda de la derecha y la fecha en la celda C2. La siguiente instrucción está en la celda A4." sqref="A2" xr:uid="{294F0A0B-E617-4AAE-BD26-E0829C5296D4}"/>
    <dataValidation allowBlank="1" showInputMessage="1" showErrorMessage="1" prompt="Los elementos de costo, meses, costo al mes y costo único están en la tabla de Inicio a partir de la celda de la derecha. El costo total y el presupuesto estimado de inicio se calculan automáticamente._x000a_" sqref="A4" xr:uid="{2D4EE825-FDDF-44ED-BA2E-FC8BD947D2AC}"/>
  </dataValidations>
  <pageMargins left="0.7" right="0.7" top="0.75" bottom="0.75" header="0.3" footer="0.3"/>
  <pageSetup paperSize="9" scale="72" orientation="portrait" horizontalDpi="1200" verticalDpi="1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42"/>
  <sheetViews>
    <sheetView zoomScaleNormal="100" workbookViewId="0"/>
  </sheetViews>
  <sheetFormatPr defaultColWidth="9.140625" defaultRowHeight="30" customHeight="1" x14ac:dyDescent="0.25"/>
  <cols>
    <col min="1" max="1" width="2.7109375" style="57" customWidth="1"/>
    <col min="2" max="2" width="42.28515625" style="1" customWidth="1"/>
    <col min="3" max="15" width="14.7109375" style="1" customWidth="1"/>
    <col min="16" max="16" width="2.140625" style="1" customWidth="1"/>
    <col min="17" max="16384" width="9.140625" style="1"/>
  </cols>
  <sheetData>
    <row r="1" spans="1:16" s="21" customFormat="1" ht="19.899999999999999" customHeight="1" x14ac:dyDescent="0.25">
      <c r="A1" s="52"/>
      <c r="B1" s="45" t="s">
        <v>12</v>
      </c>
      <c r="C1" s="46"/>
      <c r="D1" s="46"/>
      <c r="E1" s="46"/>
      <c r="F1" s="46"/>
      <c r="G1" s="46"/>
      <c r="H1" s="46"/>
      <c r="I1" s="46"/>
      <c r="J1" s="46"/>
      <c r="K1" s="46"/>
      <c r="L1" s="46"/>
      <c r="M1" s="46"/>
      <c r="N1" s="46"/>
      <c r="O1" s="47"/>
      <c r="P1" s="20"/>
    </row>
    <row r="2" spans="1:16" s="22" customFormat="1" ht="19.899999999999999" customHeight="1" x14ac:dyDescent="0.25">
      <c r="A2" s="52"/>
      <c r="B2" s="24" t="str">
        <f>'Plantilla de costos de inicio'!B2</f>
        <v>Tu cafetería</v>
      </c>
      <c r="C2" s="119">
        <f ca="1">TODAY()</f>
        <v>44579</v>
      </c>
      <c r="D2" s="120"/>
      <c r="E2" s="120"/>
      <c r="F2" s="120"/>
      <c r="G2" s="120"/>
      <c r="H2" s="120"/>
      <c r="I2" s="120"/>
      <c r="J2" s="120"/>
      <c r="K2" s="120"/>
      <c r="L2" s="120"/>
      <c r="M2" s="120"/>
      <c r="N2" s="120"/>
      <c r="O2" s="121"/>
      <c r="P2" s="18"/>
    </row>
    <row r="3" spans="1:16" s="5" customFormat="1" ht="9" customHeight="1" x14ac:dyDescent="0.25">
      <c r="A3" s="53"/>
      <c r="B3" s="85"/>
      <c r="C3" s="86"/>
      <c r="D3" s="86"/>
      <c r="E3" s="86"/>
      <c r="F3" s="86"/>
      <c r="G3" s="86"/>
      <c r="H3" s="86"/>
      <c r="I3" s="86"/>
      <c r="J3" s="86"/>
      <c r="K3" s="86"/>
      <c r="L3" s="86"/>
      <c r="M3" s="86"/>
      <c r="N3" s="86"/>
      <c r="O3" s="87"/>
      <c r="P3" s="3"/>
    </row>
    <row r="4" spans="1:16" s="22" customFormat="1" ht="19.899999999999999" customHeight="1" thickBot="1" x14ac:dyDescent="0.3">
      <c r="A4" s="52"/>
      <c r="B4" s="69" t="s">
        <v>25</v>
      </c>
      <c r="C4" s="73" t="s">
        <v>43</v>
      </c>
      <c r="D4" s="73" t="s">
        <v>44</v>
      </c>
      <c r="E4" s="73" t="s">
        <v>45</v>
      </c>
      <c r="F4" s="73" t="s">
        <v>46</v>
      </c>
      <c r="G4" s="73" t="s">
        <v>47</v>
      </c>
      <c r="H4" s="73" t="s">
        <v>48</v>
      </c>
      <c r="I4" s="73" t="s">
        <v>49</v>
      </c>
      <c r="J4" s="73" t="s">
        <v>50</v>
      </c>
      <c r="K4" s="73" t="s">
        <v>51</v>
      </c>
      <c r="L4" s="73" t="s">
        <v>52</v>
      </c>
      <c r="M4" s="73" t="s">
        <v>53</v>
      </c>
      <c r="N4" s="73" t="s">
        <v>54</v>
      </c>
      <c r="O4" s="74" t="s">
        <v>55</v>
      </c>
      <c r="P4" s="18"/>
    </row>
    <row r="5" spans="1:16" s="5" customFormat="1" ht="16.350000000000001" customHeight="1" thickTop="1" x14ac:dyDescent="0.25">
      <c r="A5" s="53"/>
      <c r="B5" s="72" t="s">
        <v>26</v>
      </c>
      <c r="C5" s="94">
        <v>0</v>
      </c>
      <c r="D5" s="94">
        <v>0</v>
      </c>
      <c r="E5" s="94">
        <v>0</v>
      </c>
      <c r="F5" s="94">
        <v>0</v>
      </c>
      <c r="G5" s="94">
        <v>0</v>
      </c>
      <c r="H5" s="94">
        <v>0</v>
      </c>
      <c r="I5" s="94">
        <v>0</v>
      </c>
      <c r="J5" s="94">
        <v>0</v>
      </c>
      <c r="K5" s="94">
        <v>0</v>
      </c>
      <c r="L5" s="94">
        <v>0</v>
      </c>
      <c r="M5" s="94">
        <v>0</v>
      </c>
      <c r="N5" s="94">
        <v>0</v>
      </c>
      <c r="O5" s="95">
        <f>SUM(C5:N5)</f>
        <v>0</v>
      </c>
      <c r="P5" s="3"/>
    </row>
    <row r="6" spans="1:16" s="23" customFormat="1" ht="16.149999999999999" customHeight="1" x14ac:dyDescent="0.25">
      <c r="A6" s="54"/>
      <c r="B6" s="37" t="s">
        <v>27</v>
      </c>
      <c r="C6" s="96">
        <v>0</v>
      </c>
      <c r="D6" s="96">
        <v>0</v>
      </c>
      <c r="E6" s="96">
        <v>0</v>
      </c>
      <c r="F6" s="96">
        <v>0</v>
      </c>
      <c r="G6" s="96">
        <v>0</v>
      </c>
      <c r="H6" s="96">
        <v>0</v>
      </c>
      <c r="I6" s="96">
        <v>0</v>
      </c>
      <c r="J6" s="96">
        <v>0</v>
      </c>
      <c r="K6" s="96">
        <v>0</v>
      </c>
      <c r="L6" s="96">
        <v>0</v>
      </c>
      <c r="M6" s="96">
        <v>0</v>
      </c>
      <c r="N6" s="96">
        <v>0</v>
      </c>
      <c r="O6" s="97">
        <f t="shared" ref="O6:O11" si="0">SUM(C6:N6)</f>
        <v>0</v>
      </c>
      <c r="P6" s="19"/>
    </row>
    <row r="7" spans="1:16" s="23" customFormat="1" ht="16.149999999999999" customHeight="1" x14ac:dyDescent="0.25">
      <c r="A7" s="54"/>
      <c r="B7" s="37" t="s">
        <v>28</v>
      </c>
      <c r="C7" s="96">
        <v>0</v>
      </c>
      <c r="D7" s="96">
        <v>0</v>
      </c>
      <c r="E7" s="96">
        <v>0</v>
      </c>
      <c r="F7" s="96">
        <v>0</v>
      </c>
      <c r="G7" s="96">
        <v>0</v>
      </c>
      <c r="H7" s="96">
        <v>0</v>
      </c>
      <c r="I7" s="96">
        <v>0</v>
      </c>
      <c r="J7" s="96">
        <v>0</v>
      </c>
      <c r="K7" s="96">
        <v>0</v>
      </c>
      <c r="L7" s="96">
        <v>0</v>
      </c>
      <c r="M7" s="96">
        <v>0</v>
      </c>
      <c r="N7" s="96">
        <v>0</v>
      </c>
      <c r="O7" s="97">
        <f t="shared" si="0"/>
        <v>0</v>
      </c>
      <c r="P7" s="19"/>
    </row>
    <row r="8" spans="1:16" s="23" customFormat="1" ht="16.149999999999999" customHeight="1" x14ac:dyDescent="0.25">
      <c r="A8" s="54"/>
      <c r="B8" s="37" t="s">
        <v>29</v>
      </c>
      <c r="C8" s="96">
        <v>0</v>
      </c>
      <c r="D8" s="96">
        <v>0</v>
      </c>
      <c r="E8" s="96">
        <v>0</v>
      </c>
      <c r="F8" s="96">
        <v>0</v>
      </c>
      <c r="G8" s="96">
        <v>0</v>
      </c>
      <c r="H8" s="96">
        <v>0</v>
      </c>
      <c r="I8" s="96">
        <v>0</v>
      </c>
      <c r="J8" s="96">
        <v>0</v>
      </c>
      <c r="K8" s="96">
        <v>0</v>
      </c>
      <c r="L8" s="96">
        <v>0</v>
      </c>
      <c r="M8" s="96">
        <v>0</v>
      </c>
      <c r="N8" s="96">
        <v>0</v>
      </c>
      <c r="O8" s="97">
        <f t="shared" si="0"/>
        <v>0</v>
      </c>
      <c r="P8" s="19"/>
    </row>
    <row r="9" spans="1:16" s="23" customFormat="1" ht="16.149999999999999" customHeight="1" x14ac:dyDescent="0.25">
      <c r="A9" s="54"/>
      <c r="B9" s="36" t="s">
        <v>30</v>
      </c>
      <c r="C9" s="98">
        <f>SUBTOTAL(109,IngresosEjemplo[ENE])</f>
        <v>0</v>
      </c>
      <c r="D9" s="98">
        <f>SUBTOTAL(109,IngresosEjemplo[FEB])</f>
        <v>0</v>
      </c>
      <c r="E9" s="98">
        <f>SUBTOTAL(109,IngresosEjemplo[MAR])</f>
        <v>0</v>
      </c>
      <c r="F9" s="98">
        <f>SUBTOTAL(109,IngresosEjemplo[ABR])</f>
        <v>0</v>
      </c>
      <c r="G9" s="98">
        <f>SUBTOTAL(109,IngresosEjemplo[MAYO])</f>
        <v>0</v>
      </c>
      <c r="H9" s="98">
        <f>SUBTOTAL(109,IngresosEjemplo[JUN])</f>
        <v>0</v>
      </c>
      <c r="I9" s="98">
        <f>SUBTOTAL(109,IngresosEjemplo[JUL])</f>
        <v>0</v>
      </c>
      <c r="J9" s="98">
        <f>SUBTOTAL(109,IngresosEjemplo[AGO])</f>
        <v>0</v>
      </c>
      <c r="K9" s="98">
        <f>SUBTOTAL(109,IngresosEjemplo[SEP])</f>
        <v>0</v>
      </c>
      <c r="L9" s="98">
        <f>SUBTOTAL(109,IngresosEjemplo[OCT])</f>
        <v>0</v>
      </c>
      <c r="M9" s="98">
        <f>SUBTOTAL(109,IngresosEjemplo[NOV])</f>
        <v>0</v>
      </c>
      <c r="N9" s="98">
        <f>SUBTOTAL(109,IngresosEjemplo[DIC])</f>
        <v>0</v>
      </c>
      <c r="O9" s="99">
        <f>SUM(IngresosEjemplo[[#Totals],[ENE]:[DIC]])</f>
        <v>0</v>
      </c>
      <c r="P9" s="19"/>
    </row>
    <row r="10" spans="1:16" s="32" customFormat="1" ht="16.149999999999999" customHeight="1" x14ac:dyDescent="0.25">
      <c r="A10" s="55"/>
      <c r="B10" s="58" t="s">
        <v>31</v>
      </c>
      <c r="C10" s="100">
        <f t="shared" ref="C10:N10" si="1">C5*0.4</f>
        <v>0</v>
      </c>
      <c r="D10" s="100">
        <f t="shared" si="1"/>
        <v>0</v>
      </c>
      <c r="E10" s="100">
        <f t="shared" si="1"/>
        <v>0</v>
      </c>
      <c r="F10" s="100">
        <f t="shared" si="1"/>
        <v>0</v>
      </c>
      <c r="G10" s="100">
        <f t="shared" si="1"/>
        <v>0</v>
      </c>
      <c r="H10" s="100">
        <f t="shared" si="1"/>
        <v>0</v>
      </c>
      <c r="I10" s="100">
        <f t="shared" si="1"/>
        <v>0</v>
      </c>
      <c r="J10" s="100">
        <f t="shared" si="1"/>
        <v>0</v>
      </c>
      <c r="K10" s="100">
        <f t="shared" si="1"/>
        <v>0</v>
      </c>
      <c r="L10" s="100">
        <f t="shared" si="1"/>
        <v>0</v>
      </c>
      <c r="M10" s="100">
        <f t="shared" si="1"/>
        <v>0</v>
      </c>
      <c r="N10" s="100">
        <f t="shared" si="1"/>
        <v>0</v>
      </c>
      <c r="O10" s="101">
        <f t="shared" si="0"/>
        <v>0</v>
      </c>
      <c r="P10" s="33"/>
    </row>
    <row r="11" spans="1:16" s="32" customFormat="1" ht="16.149999999999999" customHeight="1" x14ac:dyDescent="0.25">
      <c r="A11" s="55"/>
      <c r="B11" s="58" t="s">
        <v>32</v>
      </c>
      <c r="C11" s="100">
        <f>IFERROR(IngresosEjemplo[[#Totals],[ENE]]-C10,"")</f>
        <v>0</v>
      </c>
      <c r="D11" s="100">
        <f>IFERROR(IngresosEjemplo[[#Totals],[FEB]]-D10,"")</f>
        <v>0</v>
      </c>
      <c r="E11" s="100">
        <f>IFERROR(IngresosEjemplo[[#Totals],[MAR]]-E10,"")</f>
        <v>0</v>
      </c>
      <c r="F11" s="100">
        <f>IFERROR(IngresosEjemplo[[#Totals],[ABR]]-F10,"")</f>
        <v>0</v>
      </c>
      <c r="G11" s="100">
        <f>IFERROR(IngresosEjemplo[[#Totals],[MAYO]]-G10,"")</f>
        <v>0</v>
      </c>
      <c r="H11" s="100">
        <f>IFERROR(IngresosEjemplo[[#Totals],[JUN]]-H10,"")</f>
        <v>0</v>
      </c>
      <c r="I11" s="100">
        <f>IFERROR(IngresosEjemplo[[#Totals],[JUL]]-I10,"")</f>
        <v>0</v>
      </c>
      <c r="J11" s="100">
        <f>IFERROR(IngresosEjemplo[[#Totals],[AGO]]-J10,"")</f>
        <v>0</v>
      </c>
      <c r="K11" s="100">
        <f>IFERROR(IngresosEjemplo[[#Totals],[SEP]]-K10,"")</f>
        <v>0</v>
      </c>
      <c r="L11" s="100">
        <f>IFERROR(IngresosEjemplo[[#Totals],[OCT]]-L10,"")</f>
        <v>0</v>
      </c>
      <c r="M11" s="100">
        <f>IFERROR(IngresosEjemplo[[#Totals],[NOV]]-M10,"")</f>
        <v>0</v>
      </c>
      <c r="N11" s="100">
        <f>IFERROR(IngresosEjemplo[[#Totals],[DIC]]-N10,"")</f>
        <v>0</v>
      </c>
      <c r="O11" s="101">
        <f t="shared" si="0"/>
        <v>0</v>
      </c>
      <c r="P11" s="33"/>
    </row>
    <row r="12" spans="1:16" s="32" customFormat="1" ht="9" customHeight="1" x14ac:dyDescent="0.25">
      <c r="A12" s="33"/>
      <c r="B12" s="88"/>
      <c r="C12" s="89"/>
      <c r="D12" s="89"/>
      <c r="E12" s="89"/>
      <c r="F12" s="89"/>
      <c r="G12" s="89"/>
      <c r="H12" s="89"/>
      <c r="I12" s="89"/>
      <c r="J12" s="89"/>
      <c r="K12" s="89"/>
      <c r="L12" s="89"/>
      <c r="M12" s="89"/>
      <c r="N12" s="89"/>
      <c r="O12" s="90"/>
      <c r="P12" s="33"/>
    </row>
    <row r="13" spans="1:16" s="5" customFormat="1" ht="20.100000000000001" customHeight="1" thickBot="1" x14ac:dyDescent="0.3">
      <c r="A13" s="53"/>
      <c r="B13" s="69" t="s">
        <v>33</v>
      </c>
      <c r="C13" s="73" t="s">
        <v>43</v>
      </c>
      <c r="D13" s="73" t="s">
        <v>44</v>
      </c>
      <c r="E13" s="73" t="s">
        <v>45</v>
      </c>
      <c r="F13" s="73" t="s">
        <v>46</v>
      </c>
      <c r="G13" s="73" t="s">
        <v>47</v>
      </c>
      <c r="H13" s="73" t="s">
        <v>48</v>
      </c>
      <c r="I13" s="73" t="s">
        <v>49</v>
      </c>
      <c r="J13" s="73" t="s">
        <v>50</v>
      </c>
      <c r="K13" s="73" t="s">
        <v>51</v>
      </c>
      <c r="L13" s="73" t="s">
        <v>52</v>
      </c>
      <c r="M13" s="73" t="s">
        <v>53</v>
      </c>
      <c r="N13" s="73" t="s">
        <v>54</v>
      </c>
      <c r="O13" s="74" t="s">
        <v>55</v>
      </c>
      <c r="P13" s="3"/>
    </row>
    <row r="14" spans="1:16" s="5" customFormat="1" ht="16.350000000000001" customHeight="1" thickTop="1" x14ac:dyDescent="0.25">
      <c r="A14" s="53"/>
      <c r="B14" s="72" t="s">
        <v>34</v>
      </c>
      <c r="C14" s="94">
        <v>0</v>
      </c>
      <c r="D14" s="94">
        <v>0</v>
      </c>
      <c r="E14" s="94">
        <v>0</v>
      </c>
      <c r="F14" s="94">
        <v>0</v>
      </c>
      <c r="G14" s="94">
        <v>0</v>
      </c>
      <c r="H14" s="94">
        <v>0</v>
      </c>
      <c r="I14" s="94">
        <v>0</v>
      </c>
      <c r="J14" s="94">
        <v>0</v>
      </c>
      <c r="K14" s="94">
        <v>0</v>
      </c>
      <c r="L14" s="94">
        <v>0</v>
      </c>
      <c r="M14" s="94">
        <v>0</v>
      </c>
      <c r="N14" s="94">
        <v>0</v>
      </c>
      <c r="O14" s="95">
        <f>SUM(C14:N14)</f>
        <v>0</v>
      </c>
      <c r="P14" s="3"/>
    </row>
    <row r="15" spans="1:16" s="23" customFormat="1" ht="16.350000000000001" customHeight="1" x14ac:dyDescent="0.25">
      <c r="A15" s="54"/>
      <c r="B15" s="37" t="s">
        <v>35</v>
      </c>
      <c r="C15" s="96">
        <v>0</v>
      </c>
      <c r="D15" s="96">
        <v>0</v>
      </c>
      <c r="E15" s="96">
        <v>0</v>
      </c>
      <c r="F15" s="96">
        <v>0</v>
      </c>
      <c r="G15" s="96">
        <v>0</v>
      </c>
      <c r="H15" s="96">
        <v>0</v>
      </c>
      <c r="I15" s="96">
        <v>0</v>
      </c>
      <c r="J15" s="96">
        <v>0</v>
      </c>
      <c r="K15" s="96">
        <v>0</v>
      </c>
      <c r="L15" s="96">
        <v>0</v>
      </c>
      <c r="M15" s="96">
        <v>0</v>
      </c>
      <c r="N15" s="96">
        <v>0</v>
      </c>
      <c r="O15" s="97">
        <f t="shared" ref="O15:O20" si="2">SUM(C15:N15)</f>
        <v>0</v>
      </c>
      <c r="P15" s="19"/>
    </row>
    <row r="16" spans="1:16" s="23" customFormat="1" ht="16.149999999999999" customHeight="1" x14ac:dyDescent="0.25">
      <c r="A16" s="54"/>
      <c r="B16" s="37" t="s">
        <v>36</v>
      </c>
      <c r="C16" s="96">
        <v>0</v>
      </c>
      <c r="D16" s="96">
        <v>0</v>
      </c>
      <c r="E16" s="96">
        <v>0</v>
      </c>
      <c r="F16" s="96">
        <v>0</v>
      </c>
      <c r="G16" s="96">
        <v>0</v>
      </c>
      <c r="H16" s="96">
        <v>0</v>
      </c>
      <c r="I16" s="96">
        <v>0</v>
      </c>
      <c r="J16" s="96">
        <v>0</v>
      </c>
      <c r="K16" s="96">
        <v>0</v>
      </c>
      <c r="L16" s="96">
        <v>0</v>
      </c>
      <c r="M16" s="96">
        <v>0</v>
      </c>
      <c r="N16" s="96">
        <v>0</v>
      </c>
      <c r="O16" s="97">
        <f t="shared" si="2"/>
        <v>0</v>
      </c>
      <c r="P16" s="19"/>
    </row>
    <row r="17" spans="1:16" s="23" customFormat="1" ht="16.149999999999999" customHeight="1" x14ac:dyDescent="0.25">
      <c r="A17" s="54"/>
      <c r="B17" s="37" t="s">
        <v>37</v>
      </c>
      <c r="C17" s="96">
        <v>0</v>
      </c>
      <c r="D17" s="96">
        <v>0</v>
      </c>
      <c r="E17" s="96">
        <v>0</v>
      </c>
      <c r="F17" s="96">
        <v>0</v>
      </c>
      <c r="G17" s="96">
        <v>0</v>
      </c>
      <c r="H17" s="96">
        <v>0</v>
      </c>
      <c r="I17" s="96">
        <v>0</v>
      </c>
      <c r="J17" s="96">
        <v>0</v>
      </c>
      <c r="K17" s="96">
        <v>0</v>
      </c>
      <c r="L17" s="96">
        <v>0</v>
      </c>
      <c r="M17" s="96">
        <v>0</v>
      </c>
      <c r="N17" s="96">
        <v>0</v>
      </c>
      <c r="O17" s="97">
        <f t="shared" si="2"/>
        <v>0</v>
      </c>
      <c r="P17" s="19"/>
    </row>
    <row r="18" spans="1:16" s="23" customFormat="1" ht="16.149999999999999" customHeight="1" x14ac:dyDescent="0.25">
      <c r="A18" s="54"/>
      <c r="B18" s="37" t="s">
        <v>38</v>
      </c>
      <c r="C18" s="96">
        <v>0</v>
      </c>
      <c r="D18" s="96">
        <v>0</v>
      </c>
      <c r="E18" s="96">
        <v>0</v>
      </c>
      <c r="F18" s="96">
        <v>0</v>
      </c>
      <c r="G18" s="96">
        <v>0</v>
      </c>
      <c r="H18" s="96">
        <v>0</v>
      </c>
      <c r="I18" s="96">
        <v>0</v>
      </c>
      <c r="J18" s="96">
        <v>0</v>
      </c>
      <c r="K18" s="96">
        <v>0</v>
      </c>
      <c r="L18" s="96">
        <v>0</v>
      </c>
      <c r="M18" s="96">
        <v>0</v>
      </c>
      <c r="N18" s="96">
        <v>0</v>
      </c>
      <c r="O18" s="97">
        <f t="shared" si="2"/>
        <v>0</v>
      </c>
      <c r="P18" s="19"/>
    </row>
    <row r="19" spans="1:16" s="23" customFormat="1" ht="16.149999999999999" customHeight="1" x14ac:dyDescent="0.25">
      <c r="A19" s="54"/>
      <c r="B19" s="36" t="s">
        <v>39</v>
      </c>
      <c r="C19" s="102" t="str">
        <f t="shared" ref="C19:N19" si="3">IF(SUM(C14:C18)=0,"",SUM(C14:C18))</f>
        <v/>
      </c>
      <c r="D19" s="102" t="str">
        <f t="shared" si="3"/>
        <v/>
      </c>
      <c r="E19" s="102" t="str">
        <f t="shared" si="3"/>
        <v/>
      </c>
      <c r="F19" s="102" t="str">
        <f t="shared" si="3"/>
        <v/>
      </c>
      <c r="G19" s="102" t="str">
        <f t="shared" si="3"/>
        <v/>
      </c>
      <c r="H19" s="102" t="str">
        <f t="shared" si="3"/>
        <v/>
      </c>
      <c r="I19" s="102" t="str">
        <f t="shared" si="3"/>
        <v/>
      </c>
      <c r="J19" s="102" t="str">
        <f t="shared" si="3"/>
        <v/>
      </c>
      <c r="K19" s="102" t="str">
        <f t="shared" si="3"/>
        <v/>
      </c>
      <c r="L19" s="102" t="str">
        <f t="shared" si="3"/>
        <v/>
      </c>
      <c r="M19" s="102" t="str">
        <f t="shared" si="3"/>
        <v/>
      </c>
      <c r="N19" s="102" t="str">
        <f t="shared" si="3"/>
        <v/>
      </c>
      <c r="O19" s="99">
        <f>SUM(GastosEjemplo[[#Totals],[ENE]:[DIC]])</f>
        <v>0</v>
      </c>
      <c r="P19" s="19"/>
    </row>
    <row r="20" spans="1:16" s="23" customFormat="1" ht="16.149999999999999" customHeight="1" x14ac:dyDescent="0.25">
      <c r="A20" s="54"/>
      <c r="B20" s="58" t="s">
        <v>40</v>
      </c>
      <c r="C20" s="100" t="str">
        <f>IFERROR('Plantilla Beneficios y pérdidas'!$C$11-GastosEjemplo[[#Totals],[ENE]],"")</f>
        <v/>
      </c>
      <c r="D20" s="100" t="str">
        <f>IFERROR('Plantilla Beneficios y pérdidas'!$C$11-GastosEjemplo[[#Totals],[FEB]],"")</f>
        <v/>
      </c>
      <c r="E20" s="100" t="str">
        <f>IFERROR('Plantilla Beneficios y pérdidas'!$C$11-GastosEjemplo[[#Totals],[MAR]],"")</f>
        <v/>
      </c>
      <c r="F20" s="100" t="str">
        <f>IFERROR('Plantilla Beneficios y pérdidas'!$C$11-GastosEjemplo[[#Totals],[ABR]],"")</f>
        <v/>
      </c>
      <c r="G20" s="100" t="str">
        <f>IFERROR('Plantilla Beneficios y pérdidas'!$C$11-GastosEjemplo[[#Totals],[MAYO]],"")</f>
        <v/>
      </c>
      <c r="H20" s="100" t="str">
        <f>IFERROR('Plantilla Beneficios y pérdidas'!$C$11-GastosEjemplo[[#Totals],[JUN]],"")</f>
        <v/>
      </c>
      <c r="I20" s="100" t="str">
        <f>IFERROR('Plantilla Beneficios y pérdidas'!$C$11-GastosEjemplo[[#Totals],[JUL]],"")</f>
        <v/>
      </c>
      <c r="J20" s="100" t="str">
        <f>IFERROR('Plantilla Beneficios y pérdidas'!$C$11-GastosEjemplo[[#Totals],[AGO]],"")</f>
        <v/>
      </c>
      <c r="K20" s="100" t="str">
        <f>IFERROR('Plantilla Beneficios y pérdidas'!$C$11-GastosEjemplo[[#Totals],[SEP]],"")</f>
        <v/>
      </c>
      <c r="L20" s="100" t="str">
        <f>IFERROR('Plantilla Beneficios y pérdidas'!$C$11-GastosEjemplo[[#Totals],[OCT]],"")</f>
        <v/>
      </c>
      <c r="M20" s="100" t="str">
        <f>IFERROR('Plantilla Beneficios y pérdidas'!$C$11-GastosEjemplo[[#Totals],[NOV]],"")</f>
        <v/>
      </c>
      <c r="N20" s="100" t="str">
        <f>IFERROR('Plantilla Beneficios y pérdidas'!$C$11-GastosEjemplo[[#Totals],[DIC]],"")</f>
        <v/>
      </c>
      <c r="O20" s="101">
        <f t="shared" si="2"/>
        <v>0</v>
      </c>
      <c r="P20" s="19"/>
    </row>
    <row r="21" spans="1:16" s="23" customFormat="1" ht="16.149999999999999" customHeight="1" x14ac:dyDescent="0.25">
      <c r="A21" s="54"/>
      <c r="B21" s="58" t="s">
        <v>41</v>
      </c>
      <c r="C21" s="100" t="str">
        <f>IFERROR(C20*0.15," ")</f>
        <v xml:space="preserve"> </v>
      </c>
      <c r="D21" s="100" t="str">
        <f>IFERROR(D20*0.15," ")</f>
        <v xml:space="preserve"> </v>
      </c>
      <c r="E21" s="100" t="str">
        <f t="shared" ref="E21:N21" si="4">IFERROR(E20*0.15," ")</f>
        <v xml:space="preserve"> </v>
      </c>
      <c r="F21" s="100" t="str">
        <f t="shared" si="4"/>
        <v xml:space="preserve"> </v>
      </c>
      <c r="G21" s="100" t="str">
        <f t="shared" si="4"/>
        <v xml:space="preserve"> </v>
      </c>
      <c r="H21" s="100" t="str">
        <f t="shared" si="4"/>
        <v xml:space="preserve"> </v>
      </c>
      <c r="I21" s="100" t="str">
        <f t="shared" si="4"/>
        <v xml:space="preserve"> </v>
      </c>
      <c r="J21" s="100" t="str">
        <f t="shared" si="4"/>
        <v xml:space="preserve"> </v>
      </c>
      <c r="K21" s="100" t="str">
        <f t="shared" si="4"/>
        <v xml:space="preserve"> </v>
      </c>
      <c r="L21" s="100" t="str">
        <f t="shared" si="4"/>
        <v xml:space="preserve"> </v>
      </c>
      <c r="M21" s="100" t="str">
        <f t="shared" si="4"/>
        <v xml:space="preserve"> </v>
      </c>
      <c r="N21" s="100" t="str">
        <f t="shared" si="4"/>
        <v xml:space="preserve"> </v>
      </c>
      <c r="O21" s="101">
        <f>SUM('Plantilla Beneficios y pérdidas'!$C$21:$N$21)</f>
        <v>0</v>
      </c>
      <c r="P21" s="19"/>
    </row>
    <row r="22" spans="1:16" s="23" customFormat="1" ht="9" customHeight="1" x14ac:dyDescent="0.25">
      <c r="A22" s="19"/>
      <c r="B22" s="88"/>
      <c r="C22" s="89"/>
      <c r="D22" s="89"/>
      <c r="E22" s="89"/>
      <c r="F22" s="89"/>
      <c r="G22" s="89"/>
      <c r="H22" s="89"/>
      <c r="I22" s="89"/>
      <c r="J22" s="89"/>
      <c r="K22" s="89"/>
      <c r="L22" s="89"/>
      <c r="M22" s="89"/>
      <c r="N22" s="89"/>
      <c r="O22" s="90"/>
      <c r="P22" s="19"/>
    </row>
    <row r="23" spans="1:16" s="23" customFormat="1" ht="20.100000000000001" customHeight="1" x14ac:dyDescent="0.25">
      <c r="A23" s="54"/>
      <c r="B23" s="25" t="s">
        <v>42</v>
      </c>
      <c r="C23" s="103" t="str">
        <f>IFERROR(C20-'Plantilla Beneficios y pérdidas'!$C$21,"")</f>
        <v/>
      </c>
      <c r="D23" s="103" t="str">
        <f>IFERROR(D20-'Plantilla Beneficios y pérdidas'!$D$21,"")</f>
        <v/>
      </c>
      <c r="E23" s="103" t="str">
        <f>IFERROR(E20-'Plantilla Beneficios y pérdidas'!$E$21,"")</f>
        <v/>
      </c>
      <c r="F23" s="103" t="str">
        <f>IFERROR(F20-'Plantilla Beneficios y pérdidas'!$F$21,"")</f>
        <v/>
      </c>
      <c r="G23" s="103" t="str">
        <f>IFERROR(G20-'Plantilla Beneficios y pérdidas'!$G$21,"")</f>
        <v/>
      </c>
      <c r="H23" s="103" t="str">
        <f>IFERROR(H20-'Plantilla Beneficios y pérdidas'!$H$21,"")</f>
        <v/>
      </c>
      <c r="I23" s="103" t="str">
        <f>IFERROR(I20-'Plantilla Beneficios y pérdidas'!$I$21,"")</f>
        <v/>
      </c>
      <c r="J23" s="103" t="str">
        <f>IFERROR(J20-'Plantilla Beneficios y pérdidas'!$J$21,"")</f>
        <v/>
      </c>
      <c r="K23" s="103" t="str">
        <f>IFERROR(K20-'Plantilla Beneficios y pérdidas'!$K$21,"")</f>
        <v/>
      </c>
      <c r="L23" s="103" t="str">
        <f>IFERROR(L20-'Plantilla Beneficios y pérdidas'!$L$21,"")</f>
        <v/>
      </c>
      <c r="M23" s="103" t="str">
        <f>IFERROR(M20-'Plantilla Beneficios y pérdidas'!$M$21,"")</f>
        <v/>
      </c>
      <c r="N23" s="103" t="str">
        <f>IFERROR(N20-'Plantilla Beneficios y pérdidas'!$N$21,"")</f>
        <v/>
      </c>
      <c r="O23" s="104">
        <f>IFERROR(O20-'Plantilla Beneficios y pérdidas'!$O$21,"")</f>
        <v>0</v>
      </c>
      <c r="P23" s="19"/>
    </row>
    <row r="24" spans="1:16" s="23" customFormat="1" ht="9" customHeight="1" x14ac:dyDescent="0.25">
      <c r="A24" s="75"/>
      <c r="B24" s="91"/>
      <c r="C24" s="92"/>
      <c r="D24" s="92"/>
      <c r="E24" s="92"/>
      <c r="F24" s="92"/>
      <c r="G24" s="92"/>
      <c r="H24" s="92"/>
      <c r="I24" s="92"/>
      <c r="J24" s="92"/>
      <c r="K24" s="92"/>
      <c r="L24" s="92"/>
      <c r="M24" s="92"/>
      <c r="N24" s="92"/>
      <c r="O24" s="93"/>
      <c r="P24" s="19"/>
    </row>
    <row r="25" spans="1:16" s="23" customFormat="1" ht="9" customHeight="1" x14ac:dyDescent="0.25">
      <c r="A25" s="54"/>
      <c r="B25" s="11"/>
      <c r="C25" s="8"/>
      <c r="D25" s="8"/>
      <c r="E25" s="8"/>
      <c r="F25" s="8"/>
      <c r="G25" s="8"/>
      <c r="H25" s="8"/>
      <c r="I25" s="8"/>
      <c r="J25" s="8"/>
      <c r="K25" s="8"/>
      <c r="L25" s="8"/>
      <c r="M25" s="8"/>
      <c r="N25" s="8"/>
      <c r="O25" s="8"/>
      <c r="P25" s="19"/>
    </row>
    <row r="26" spans="1:16" s="23" customFormat="1" ht="30" customHeight="1" x14ac:dyDescent="0.25">
      <c r="A26" s="54"/>
      <c r="B26" s="9"/>
      <c r="C26" s="10"/>
      <c r="D26" s="10"/>
      <c r="E26" s="10"/>
      <c r="F26" s="10"/>
      <c r="G26" s="10"/>
      <c r="H26" s="10"/>
      <c r="I26" s="10"/>
      <c r="J26" s="10"/>
      <c r="K26" s="10"/>
      <c r="L26" s="10"/>
      <c r="M26" s="10"/>
      <c r="N26" s="10"/>
      <c r="O26" s="10"/>
    </row>
    <row r="27" spans="1:16" s="23" customFormat="1" ht="30" customHeight="1" x14ac:dyDescent="0.25">
      <c r="A27" s="54"/>
      <c r="B27" s="10"/>
      <c r="C27" s="10"/>
      <c r="D27" s="10"/>
      <c r="E27" s="10"/>
      <c r="F27" s="10"/>
      <c r="G27" s="10"/>
      <c r="H27" s="10"/>
      <c r="I27" s="10"/>
      <c r="J27" s="10"/>
      <c r="K27" s="10"/>
      <c r="L27" s="10"/>
      <c r="M27" s="10"/>
      <c r="N27" s="10"/>
      <c r="O27" s="10"/>
    </row>
    <row r="28" spans="1:16" s="32" customFormat="1" ht="30" customHeight="1" x14ac:dyDescent="0.25">
      <c r="A28" s="55"/>
      <c r="B28" s="5"/>
      <c r="C28" s="5"/>
      <c r="D28" s="5"/>
      <c r="E28" s="5"/>
      <c r="F28" s="5"/>
      <c r="G28" s="5"/>
      <c r="H28" s="5"/>
      <c r="I28" s="5"/>
      <c r="J28" s="5"/>
      <c r="K28" s="5"/>
      <c r="L28" s="5"/>
      <c r="M28" s="5"/>
      <c r="N28" s="5"/>
      <c r="O28" s="5"/>
    </row>
    <row r="29" spans="1:16" s="32" customFormat="1" ht="30" customHeight="1" x14ac:dyDescent="0.25">
      <c r="A29" s="55"/>
      <c r="B29" s="5"/>
      <c r="C29" s="5"/>
      <c r="D29" s="5"/>
      <c r="E29" s="5"/>
      <c r="F29" s="5"/>
      <c r="G29" s="5"/>
      <c r="H29" s="5"/>
      <c r="I29" s="5"/>
      <c r="J29" s="5"/>
      <c r="K29" s="5"/>
      <c r="L29" s="5"/>
      <c r="M29" s="5"/>
      <c r="N29" s="5"/>
      <c r="O29" s="5"/>
    </row>
    <row r="30" spans="1:16" s="32" customFormat="1" ht="30" customHeight="1" x14ac:dyDescent="0.25">
      <c r="A30" s="55"/>
      <c r="B30" s="5"/>
      <c r="C30" s="5"/>
      <c r="D30" s="5"/>
      <c r="E30" s="5"/>
      <c r="F30" s="5"/>
      <c r="G30" s="5"/>
      <c r="H30" s="5"/>
      <c r="I30" s="5"/>
      <c r="J30" s="5"/>
      <c r="K30" s="5"/>
      <c r="L30" s="5"/>
      <c r="M30" s="5"/>
      <c r="N30" s="5"/>
      <c r="O30" s="5"/>
    </row>
    <row r="31" spans="1:16" s="22" customFormat="1" ht="30" customHeight="1" x14ac:dyDescent="0.25">
      <c r="A31" s="52"/>
      <c r="B31" s="5"/>
      <c r="C31" s="5"/>
      <c r="D31" s="5"/>
      <c r="E31" s="5"/>
      <c r="F31" s="5"/>
      <c r="G31" s="5"/>
      <c r="H31" s="5"/>
      <c r="I31" s="5"/>
      <c r="J31" s="5"/>
      <c r="K31" s="5"/>
      <c r="L31" s="5"/>
      <c r="M31" s="5"/>
      <c r="N31" s="5"/>
      <c r="O31" s="5"/>
    </row>
    <row r="32" spans="1:16" s="10" customFormat="1" ht="30" customHeight="1" x14ac:dyDescent="0.25">
      <c r="A32" s="56"/>
      <c r="B32" s="5"/>
      <c r="C32" s="5"/>
      <c r="D32" s="5"/>
      <c r="E32" s="5"/>
      <c r="F32" s="5"/>
      <c r="G32" s="5"/>
      <c r="H32" s="5"/>
      <c r="I32" s="5"/>
      <c r="J32" s="5"/>
      <c r="K32" s="5"/>
      <c r="L32" s="5"/>
      <c r="M32" s="5"/>
      <c r="N32" s="5"/>
      <c r="O32" s="5"/>
    </row>
    <row r="33" spans="1:15" s="10" customFormat="1" ht="30" customHeight="1" x14ac:dyDescent="0.25">
      <c r="A33" s="56"/>
      <c r="B33" s="5"/>
      <c r="C33" s="5"/>
      <c r="D33" s="5"/>
      <c r="E33" s="5"/>
      <c r="F33" s="5"/>
      <c r="G33" s="5"/>
      <c r="H33" s="5"/>
      <c r="I33" s="5"/>
      <c r="J33" s="5"/>
      <c r="K33" s="5"/>
      <c r="L33" s="5"/>
      <c r="M33" s="5"/>
      <c r="N33" s="5"/>
      <c r="O33" s="5"/>
    </row>
    <row r="34" spans="1:15" s="10" customFormat="1" ht="30" customHeight="1" x14ac:dyDescent="0.25">
      <c r="A34" s="56"/>
      <c r="B34" s="5"/>
      <c r="C34" s="5"/>
      <c r="D34" s="5"/>
      <c r="E34" s="5"/>
      <c r="F34" s="5"/>
      <c r="G34" s="5"/>
      <c r="H34" s="5"/>
      <c r="I34" s="5"/>
      <c r="J34" s="5"/>
      <c r="K34" s="5"/>
      <c r="L34" s="5"/>
      <c r="M34" s="5"/>
      <c r="N34" s="5"/>
      <c r="O34" s="5"/>
    </row>
    <row r="35" spans="1:15" s="5" customFormat="1" ht="30" customHeight="1" x14ac:dyDescent="0.25">
      <c r="A35" s="53"/>
      <c r="B35" s="1"/>
      <c r="C35" s="1"/>
      <c r="D35" s="1"/>
      <c r="E35" s="1"/>
      <c r="F35" s="1"/>
      <c r="G35" s="1"/>
      <c r="H35" s="1"/>
      <c r="I35" s="1"/>
      <c r="J35" s="1"/>
      <c r="K35" s="1"/>
      <c r="L35" s="1"/>
      <c r="M35" s="1"/>
      <c r="N35" s="1"/>
      <c r="O35" s="1"/>
    </row>
    <row r="36" spans="1:15" s="5" customFormat="1" ht="30" customHeight="1" x14ac:dyDescent="0.25">
      <c r="A36" s="53"/>
      <c r="B36" s="1"/>
      <c r="C36" s="1"/>
      <c r="D36" s="1"/>
      <c r="E36" s="1"/>
      <c r="F36" s="1"/>
      <c r="G36" s="1"/>
      <c r="H36" s="1"/>
      <c r="I36" s="1"/>
      <c r="J36" s="1"/>
      <c r="K36" s="1"/>
      <c r="L36" s="1"/>
      <c r="M36" s="1"/>
      <c r="N36" s="1"/>
      <c r="O36" s="1"/>
    </row>
    <row r="37" spans="1:15" s="5" customFormat="1" ht="30" customHeight="1" x14ac:dyDescent="0.25">
      <c r="A37" s="53"/>
      <c r="B37" s="1"/>
      <c r="C37" s="1"/>
      <c r="D37" s="1"/>
      <c r="E37" s="1"/>
      <c r="F37" s="1"/>
      <c r="G37" s="1"/>
      <c r="H37" s="1"/>
      <c r="I37" s="1"/>
      <c r="J37" s="1"/>
      <c r="K37" s="1"/>
      <c r="L37" s="1"/>
      <c r="M37" s="1"/>
      <c r="N37" s="1"/>
      <c r="O37" s="1"/>
    </row>
    <row r="38" spans="1:15" s="5" customFormat="1" ht="30" customHeight="1" x14ac:dyDescent="0.25">
      <c r="A38" s="53"/>
      <c r="B38" s="1"/>
      <c r="C38" s="1"/>
      <c r="D38" s="1"/>
      <c r="E38" s="1"/>
      <c r="F38" s="1"/>
      <c r="G38" s="1"/>
      <c r="H38" s="1"/>
      <c r="I38" s="1"/>
      <c r="J38" s="1"/>
      <c r="K38" s="1"/>
      <c r="L38" s="1"/>
      <c r="M38" s="1"/>
      <c r="N38" s="1"/>
      <c r="O38" s="1"/>
    </row>
    <row r="39" spans="1:15" s="5" customFormat="1" ht="30" customHeight="1" x14ac:dyDescent="0.25">
      <c r="A39" s="53"/>
      <c r="B39" s="1"/>
      <c r="C39" s="1"/>
      <c r="D39" s="1"/>
      <c r="E39" s="1"/>
      <c r="F39" s="1"/>
      <c r="G39" s="1"/>
      <c r="H39" s="1"/>
      <c r="I39" s="1"/>
      <c r="J39" s="1"/>
      <c r="K39" s="1"/>
      <c r="L39" s="1"/>
      <c r="M39" s="1"/>
      <c r="N39" s="1"/>
      <c r="O39" s="1"/>
    </row>
    <row r="40" spans="1:15" s="5" customFormat="1" ht="30" customHeight="1" x14ac:dyDescent="0.25">
      <c r="A40" s="53"/>
      <c r="B40" s="1"/>
      <c r="C40" s="1"/>
      <c r="D40" s="1"/>
      <c r="E40" s="1"/>
      <c r="F40" s="1"/>
      <c r="G40" s="1"/>
      <c r="H40" s="1"/>
      <c r="I40" s="1"/>
      <c r="J40" s="1"/>
      <c r="K40" s="1"/>
      <c r="L40" s="1"/>
      <c r="M40" s="1"/>
      <c r="N40" s="1"/>
      <c r="O40" s="1"/>
    </row>
    <row r="41" spans="1:15" s="5" customFormat="1" ht="30" customHeight="1" x14ac:dyDescent="0.25">
      <c r="A41" s="53"/>
      <c r="B41" s="1"/>
      <c r="C41" s="1"/>
      <c r="D41" s="1"/>
      <c r="E41" s="1"/>
      <c r="F41" s="1"/>
      <c r="G41" s="1"/>
      <c r="H41" s="1"/>
      <c r="I41" s="1"/>
      <c r="J41" s="1"/>
      <c r="K41" s="1"/>
      <c r="L41" s="1"/>
      <c r="M41" s="1"/>
      <c r="N41" s="1"/>
      <c r="O41" s="1"/>
    </row>
    <row r="42" spans="1:15" s="5" customFormat="1" ht="30" customHeight="1" x14ac:dyDescent="0.25">
      <c r="A42" s="53"/>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Esta hoja de cálculo tiene una plantilla para calcular gastos totales e ingresos netos. El título está en la celda de la derecha. Otras instrucciones útiles se encuentran en las celdas de esta columna. Flecha abajo para empezar." sqref="A1" xr:uid="{AFDA39E9-E354-4951-9D54-6E147D6E6ABA}"/>
    <dataValidation allowBlank="1" showInputMessage="1" showErrorMessage="1" prompt="El nombre de la empresa se encuentra en la celda de la derecha y la fecha en la celda C2. La siguiente instrucción está en la celda A4._x000a_" sqref="A2" xr:uid="{30F3524C-8C8F-4A04-956C-ABEE96C0F09C}"/>
    <dataValidation allowBlank="1" showInputMessage="1" showErrorMessage="1" prompt="Escribe los detalles en la tabla Ingresos de ejemplo a partir de la celda de la derecha para calcular ventas netas, costos de bienes vendidos y beneficios brutos. La siguiente instrucción está en la celda A10." sqref="A4" xr:uid="{9CEF18A6-A50C-47F8-BB89-B4230498CFA0}"/>
    <dataValidation allowBlank="1" showInputMessage="1" showErrorMessage="1" prompt="La etiqueta Costo de bienes vendidos está en la celda de la derecha. El costo de los bienes vendidos para cada mes y año hasta la fecha se calcula automáticamente en las celdas de C10 a O10." sqref="A10" xr:uid="{AC61DC88-DA9E-49DA-ABB4-14E2B2BA9467}"/>
    <dataValidation allowBlank="1" showInputMessage="1" showErrorMessage="1" prompt="La etiqueta Beneficio bruto está en la celda de la derecha. El beneficio bruto de cada mes y año hasta la fecha se calcula automáticamente en las celdas de C11 a O11. La siguiente instrucción está en la celda A13." sqref="A11" xr:uid="{658B3E67-9E36-4CC0-9B24-2324DFA2386A}"/>
    <dataValidation allowBlank="1" showInputMessage="1" showErrorMessage="1" prompt="Escribe los detalles en la tabla Gastos de ejemplo a partir de la celda de la derecha para calcular los gastos totales, los ingresos antes de los impuestos y los gastos fiscales de ingresos. La siguiente instrucción está en la celda A20." sqref="A13" xr:uid="{7269D659-6E31-4B16-804F-6FEEA79E677A}"/>
    <dataValidation allowBlank="1" showInputMessage="1" showErrorMessage="1" prompt="La etiqueta Ingresos antes de impuestos está en la celda de la derecha. Los ingresos antes de impuestos de cada mes y año hasta la fecha se calculan automáticamente en las celdas C20 a O20." sqref="A20" xr:uid="{C592E5A1-9AEF-4FDE-B4FB-EFE86460BB2E}"/>
    <dataValidation allowBlank="1" showInputMessage="1" showErrorMessage="1" prompt="La etiqueta Gastos fiscales de ingresos está en la celda de la derecha. Los gastos fiscales de ingresos de cada mes y año hasta la fecha se calculan automáticamente en las celdas C21 a O21. La siguiente instrucción está en la celda A23." sqref="A21" xr:uid="{A4B0449C-BF41-4E2B-9C72-DD41D89F6F55}"/>
    <dataValidation allowBlank="1" showInputMessage="1" showErrorMessage="1" prompt="La etiqueta Ingresos netos está en la celda de la derecha. Los ingresos netos de cada mes y año hasta la fecha se calculan automáticamente en las celdas C23 a O23." sqref="A23" xr:uid="{347B1107-ACF9-4994-AACE-F4D3C11F4916}"/>
    <dataValidation allowBlank="1" showInputMessage="1" showErrorMessage="1" prompt="La etiqueta Ingresos netos está en la celda de la derecha. Los ingresos netos de cada mes y año hasta la fecha se calculan automáticamente en las celdas C25 a O25._x000a_" sqref="A24" xr:uid="{280BDB46-1A88-4680-B591-21263FE950DD}"/>
  </dataValidations>
  <pageMargins left="0.7" right="0.7" top="0.75" bottom="0.75" header="0.3" footer="0.3"/>
  <pageSetup paperSize="9" scale="37" orientation="portrait" horizontalDpi="1200" verticalDpi="1200" r:id="rId1"/>
  <tableParts count="2">
    <tablePart r:id="rId2"/>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J41"/>
  <sheetViews>
    <sheetView zoomScaleNormal="100" workbookViewId="0"/>
  </sheetViews>
  <sheetFormatPr defaultColWidth="9.140625" defaultRowHeight="30" customHeight="1" x14ac:dyDescent="0.25"/>
  <cols>
    <col min="1" max="1" width="2.7109375" style="57" customWidth="1"/>
    <col min="2" max="2" width="42.28515625" style="1" customWidth="1"/>
    <col min="3" max="15" width="14.7109375" style="1" customWidth="1"/>
    <col min="16" max="16" width="2.140625" style="1" customWidth="1"/>
    <col min="17" max="62" width="8.85546875" style="29" customWidth="1"/>
    <col min="63" max="80" width="8.85546875" style="1" customWidth="1"/>
    <col min="81" max="16384" width="9.140625" style="1"/>
  </cols>
  <sheetData>
    <row r="1" spans="1:62" s="21" customFormat="1" ht="20.100000000000001" customHeight="1" x14ac:dyDescent="0.25">
      <c r="A1" s="52"/>
      <c r="B1" s="48" t="s">
        <v>12</v>
      </c>
      <c r="C1" s="49"/>
      <c r="D1" s="49"/>
      <c r="E1" s="49"/>
      <c r="F1" s="49"/>
      <c r="G1" s="49"/>
      <c r="H1" s="49"/>
      <c r="I1" s="49"/>
      <c r="J1" s="49"/>
      <c r="K1" s="49"/>
      <c r="L1" s="49"/>
      <c r="M1" s="49"/>
      <c r="N1" s="49"/>
      <c r="O1" s="50"/>
      <c r="P1" s="20"/>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row>
    <row r="2" spans="1:62" s="22" customFormat="1" ht="19.899999999999999" customHeight="1" x14ac:dyDescent="0.25">
      <c r="A2" s="52"/>
      <c r="B2" s="17" t="str">
        <f>'Plantilla de costos de inicio'!B2</f>
        <v>Tu cafetería</v>
      </c>
      <c r="C2" s="119">
        <f ca="1">TODAY()</f>
        <v>44579</v>
      </c>
      <c r="D2" s="120"/>
      <c r="E2" s="120"/>
      <c r="F2" s="120"/>
      <c r="G2" s="120"/>
      <c r="H2" s="120"/>
      <c r="I2" s="120"/>
      <c r="J2" s="120"/>
      <c r="K2" s="120"/>
      <c r="L2" s="120"/>
      <c r="M2" s="120"/>
      <c r="N2" s="120"/>
      <c r="O2" s="121"/>
      <c r="P2" s="18"/>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spans="1:62" s="5" customFormat="1" ht="9" customHeight="1" x14ac:dyDescent="0.25">
      <c r="A3" s="53"/>
      <c r="B3" s="105"/>
      <c r="C3" s="106"/>
      <c r="D3" s="106"/>
      <c r="E3" s="106"/>
      <c r="F3" s="106"/>
      <c r="G3" s="106"/>
      <c r="H3" s="106"/>
      <c r="I3" s="106"/>
      <c r="J3" s="106"/>
      <c r="K3" s="106"/>
      <c r="L3" s="106"/>
      <c r="M3" s="106"/>
      <c r="N3" s="106"/>
      <c r="O3" s="107"/>
      <c r="P3" s="3"/>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row>
    <row r="4" spans="1:62" s="22" customFormat="1" ht="19.899999999999999" customHeight="1" thickBot="1" x14ac:dyDescent="0.3">
      <c r="A4" s="52"/>
      <c r="B4" s="69" t="s">
        <v>25</v>
      </c>
      <c r="C4" s="73" t="s">
        <v>43</v>
      </c>
      <c r="D4" s="73" t="s">
        <v>44</v>
      </c>
      <c r="E4" s="73" t="s">
        <v>45</v>
      </c>
      <c r="F4" s="73" t="s">
        <v>46</v>
      </c>
      <c r="G4" s="73" t="s">
        <v>47</v>
      </c>
      <c r="H4" s="73" t="s">
        <v>48</v>
      </c>
      <c r="I4" s="73" t="s">
        <v>49</v>
      </c>
      <c r="J4" s="73" t="s">
        <v>50</v>
      </c>
      <c r="K4" s="73" t="s">
        <v>51</v>
      </c>
      <c r="L4" s="73" t="s">
        <v>52</v>
      </c>
      <c r="M4" s="73" t="s">
        <v>53</v>
      </c>
      <c r="N4" s="73" t="s">
        <v>54</v>
      </c>
      <c r="O4" s="74" t="s">
        <v>55</v>
      </c>
      <c r="P4" s="18"/>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row>
    <row r="5" spans="1:62" s="23" customFormat="1" ht="16.149999999999999" customHeight="1" thickTop="1" x14ac:dyDescent="0.25">
      <c r="A5" s="54"/>
      <c r="B5" s="72" t="s">
        <v>26</v>
      </c>
      <c r="C5" s="94">
        <v>5000</v>
      </c>
      <c r="D5" s="94">
        <v>13000</v>
      </c>
      <c r="E5" s="94">
        <v>16000</v>
      </c>
      <c r="F5" s="94">
        <v>7000</v>
      </c>
      <c r="G5" s="94">
        <v>14500</v>
      </c>
      <c r="H5" s="94">
        <v>16400</v>
      </c>
      <c r="I5" s="94">
        <v>22500</v>
      </c>
      <c r="J5" s="94">
        <v>23125</v>
      </c>
      <c r="K5" s="94">
        <v>24549</v>
      </c>
      <c r="L5" s="94">
        <v>22000</v>
      </c>
      <c r="M5" s="94">
        <v>25000</v>
      </c>
      <c r="N5" s="94">
        <v>27349</v>
      </c>
      <c r="O5" s="95">
        <f>SUM(C5:N5)</f>
        <v>216423</v>
      </c>
      <c r="P5" s="19"/>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row>
    <row r="6" spans="1:62" s="23" customFormat="1" ht="16.149999999999999" customHeight="1" x14ac:dyDescent="0.25">
      <c r="A6" s="54"/>
      <c r="B6" s="37" t="s">
        <v>27</v>
      </c>
      <c r="C6" s="96">
        <v>0</v>
      </c>
      <c r="D6" s="96">
        <v>-350</v>
      </c>
      <c r="E6" s="96">
        <v>0</v>
      </c>
      <c r="F6" s="96">
        <v>-206</v>
      </c>
      <c r="G6" s="96">
        <v>-234</v>
      </c>
      <c r="H6" s="96">
        <v>0</v>
      </c>
      <c r="I6" s="96">
        <v>0</v>
      </c>
      <c r="J6" s="96">
        <v>-280</v>
      </c>
      <c r="K6" s="96">
        <v>-1200</v>
      </c>
      <c r="L6" s="96">
        <v>-1600</v>
      </c>
      <c r="M6" s="96">
        <v>0</v>
      </c>
      <c r="N6" s="96">
        <v>-2400</v>
      </c>
      <c r="O6" s="97">
        <f t="shared" ref="O6:O11" si="0">SUM(C6:N6)</f>
        <v>-6270</v>
      </c>
      <c r="P6" s="19"/>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row>
    <row r="7" spans="1:62" s="23" customFormat="1" ht="16.149999999999999" customHeight="1" x14ac:dyDescent="0.25">
      <c r="A7" s="54"/>
      <c r="B7" s="37" t="s">
        <v>28</v>
      </c>
      <c r="C7" s="96">
        <v>0</v>
      </c>
      <c r="D7" s="96">
        <v>0</v>
      </c>
      <c r="E7" s="96">
        <v>0</v>
      </c>
      <c r="F7" s="96">
        <v>0</v>
      </c>
      <c r="G7" s="96">
        <v>0</v>
      </c>
      <c r="H7" s="96">
        <v>250</v>
      </c>
      <c r="I7" s="96">
        <v>350</v>
      </c>
      <c r="J7" s="96">
        <v>100</v>
      </c>
      <c r="K7" s="96">
        <v>0</v>
      </c>
      <c r="L7" s="96">
        <v>0</v>
      </c>
      <c r="M7" s="96">
        <v>1245</v>
      </c>
      <c r="N7" s="96">
        <v>1360</v>
      </c>
      <c r="O7" s="97">
        <f t="shared" si="0"/>
        <v>3305</v>
      </c>
      <c r="P7" s="19"/>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row>
    <row r="8" spans="1:62" s="23" customFormat="1" ht="16.149999999999999" customHeight="1" x14ac:dyDescent="0.25">
      <c r="A8" s="54"/>
      <c r="B8" s="37" t="s">
        <v>29</v>
      </c>
      <c r="C8" s="96">
        <v>0</v>
      </c>
      <c r="D8" s="96">
        <v>0</v>
      </c>
      <c r="E8" s="96">
        <v>0</v>
      </c>
      <c r="F8" s="96">
        <v>0</v>
      </c>
      <c r="G8" s="96">
        <v>0</v>
      </c>
      <c r="H8" s="96">
        <v>0</v>
      </c>
      <c r="I8" s="96">
        <v>0</v>
      </c>
      <c r="J8" s="96">
        <v>1500</v>
      </c>
      <c r="K8" s="96">
        <v>0</v>
      </c>
      <c r="L8" s="96">
        <v>0</v>
      </c>
      <c r="M8" s="96">
        <v>0</v>
      </c>
      <c r="N8" s="96">
        <v>0</v>
      </c>
      <c r="O8" s="97">
        <f t="shared" si="0"/>
        <v>1500</v>
      </c>
      <c r="P8" s="19"/>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row>
    <row r="9" spans="1:62" s="32" customFormat="1" ht="16.149999999999999" customHeight="1" x14ac:dyDescent="0.25">
      <c r="A9" s="55"/>
      <c r="B9" s="36" t="s">
        <v>30</v>
      </c>
      <c r="C9" s="98">
        <f>SUBTOTAL(109,IngresosReales[ENE])</f>
        <v>5000</v>
      </c>
      <c r="D9" s="98">
        <f>SUBTOTAL(109,IngresosReales[FEB])</f>
        <v>12650</v>
      </c>
      <c r="E9" s="98">
        <f>SUBTOTAL(109,IngresosReales[MAR])</f>
        <v>16000</v>
      </c>
      <c r="F9" s="98">
        <f>SUBTOTAL(109,IngresosReales[ABR])</f>
        <v>6794</v>
      </c>
      <c r="G9" s="98">
        <f>SUBTOTAL(109,IngresosReales[MAYO])</f>
        <v>14266</v>
      </c>
      <c r="H9" s="98">
        <f>SUBTOTAL(109,IngresosReales[JUN])</f>
        <v>16650</v>
      </c>
      <c r="I9" s="98">
        <f>SUBTOTAL(109,IngresosReales[JUL])</f>
        <v>22850</v>
      </c>
      <c r="J9" s="98">
        <f>SUBTOTAL(109,IngresosReales[AGO])</f>
        <v>24445</v>
      </c>
      <c r="K9" s="98">
        <f>SUBTOTAL(109,IngresosReales[SEP])</f>
        <v>23349</v>
      </c>
      <c r="L9" s="98">
        <f>SUBTOTAL(109,IngresosReales[OCT])</f>
        <v>20400</v>
      </c>
      <c r="M9" s="98">
        <f>SUBTOTAL(109,IngresosReales[NOV])</f>
        <v>26245</v>
      </c>
      <c r="N9" s="98">
        <f>SUBTOTAL(109,IngresosReales[DIC])</f>
        <v>26309</v>
      </c>
      <c r="O9" s="115">
        <f>SUM(IngresosReales[[#Totals],[ENE]:[DIC]])</f>
        <v>214958</v>
      </c>
      <c r="P9" s="33"/>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row>
    <row r="10" spans="1:62" s="32" customFormat="1" ht="16.149999999999999" customHeight="1" x14ac:dyDescent="0.25">
      <c r="A10" s="55"/>
      <c r="B10" s="51" t="s">
        <v>31</v>
      </c>
      <c r="C10" s="100">
        <f t="shared" ref="C10:N10" si="1">C5*0.4</f>
        <v>2000</v>
      </c>
      <c r="D10" s="100">
        <f t="shared" si="1"/>
        <v>5200</v>
      </c>
      <c r="E10" s="100">
        <f t="shared" si="1"/>
        <v>6400</v>
      </c>
      <c r="F10" s="100">
        <f t="shared" si="1"/>
        <v>2800</v>
      </c>
      <c r="G10" s="100">
        <f t="shared" si="1"/>
        <v>5800</v>
      </c>
      <c r="H10" s="100">
        <f t="shared" si="1"/>
        <v>6560</v>
      </c>
      <c r="I10" s="100">
        <f t="shared" si="1"/>
        <v>9000</v>
      </c>
      <c r="J10" s="100">
        <f t="shared" si="1"/>
        <v>9250</v>
      </c>
      <c r="K10" s="100">
        <f t="shared" si="1"/>
        <v>9819.6</v>
      </c>
      <c r="L10" s="100">
        <f t="shared" si="1"/>
        <v>8800</v>
      </c>
      <c r="M10" s="100">
        <f t="shared" si="1"/>
        <v>10000</v>
      </c>
      <c r="N10" s="100">
        <f t="shared" si="1"/>
        <v>10939.6</v>
      </c>
      <c r="O10" s="101">
        <f t="shared" si="0"/>
        <v>86569.200000000012</v>
      </c>
      <c r="P10" s="33"/>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row>
    <row r="11" spans="1:62" s="5" customFormat="1" ht="16.350000000000001" customHeight="1" x14ac:dyDescent="0.25">
      <c r="A11" s="53"/>
      <c r="B11" s="51" t="s">
        <v>32</v>
      </c>
      <c r="C11" s="100">
        <f>IFERROR(IngresosReales[[#Totals],[ENE]]-C10,"")</f>
        <v>3000</v>
      </c>
      <c r="D11" s="100">
        <f>IFERROR(IngresosReales[[#Totals],[FEB]]-D10,"")</f>
        <v>7450</v>
      </c>
      <c r="E11" s="100">
        <f>IFERROR(IngresosReales[[#Totals],[MAR]]-E10,"")</f>
        <v>9600</v>
      </c>
      <c r="F11" s="100">
        <f>IFERROR(IngresosReales[[#Totals],[ABR]]-F10,"")</f>
        <v>3994</v>
      </c>
      <c r="G11" s="100">
        <f>IFERROR(IngresosReales[[#Totals],[MAYO]]-G10,"")</f>
        <v>8466</v>
      </c>
      <c r="H11" s="100">
        <f>IFERROR(IngresosReales[[#Totals],[JUN]]-H10,"")</f>
        <v>10090</v>
      </c>
      <c r="I11" s="100">
        <f>IFERROR(IngresosReales[[#Totals],[JUL]]-I10,"")</f>
        <v>13850</v>
      </c>
      <c r="J11" s="100">
        <f>IFERROR(IngresosReales[[#Totals],[AGO]]-J10,"")</f>
        <v>15195</v>
      </c>
      <c r="K11" s="100">
        <f>IFERROR(IngresosReales[[#Totals],[SEP]]-K10,"")</f>
        <v>13529.4</v>
      </c>
      <c r="L11" s="100">
        <f>IFERROR(IngresosReales[[#Totals],[OCT]]-L10,"")</f>
        <v>11600</v>
      </c>
      <c r="M11" s="100">
        <f>IFERROR(IngresosReales[[#Totals],[NOV]]-M10,"")</f>
        <v>16245</v>
      </c>
      <c r="N11" s="100">
        <f>IFERROR(IngresosReales[[#Totals],[DIC]]-N10,"")</f>
        <v>15369.4</v>
      </c>
      <c r="O11" s="101">
        <f t="shared" si="0"/>
        <v>128388.79999999999</v>
      </c>
      <c r="P11" s="3"/>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s="22" customFormat="1" ht="9" customHeight="1" x14ac:dyDescent="0.25">
      <c r="A12" s="52"/>
      <c r="B12" s="108"/>
      <c r="C12" s="89"/>
      <c r="D12" s="89"/>
      <c r="E12" s="89"/>
      <c r="F12" s="89"/>
      <c r="G12" s="89"/>
      <c r="H12" s="89"/>
      <c r="I12" s="89"/>
      <c r="J12" s="89"/>
      <c r="K12" s="89"/>
      <c r="L12" s="89"/>
      <c r="M12" s="89"/>
      <c r="N12" s="89"/>
      <c r="O12" s="90"/>
      <c r="P12" s="18"/>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s="5" customFormat="1" ht="20.100000000000001" customHeight="1" thickBot="1" x14ac:dyDescent="0.3">
      <c r="A13" s="53"/>
      <c r="B13" s="69" t="s">
        <v>33</v>
      </c>
      <c r="C13" s="73" t="s">
        <v>43</v>
      </c>
      <c r="D13" s="73" t="s">
        <v>44</v>
      </c>
      <c r="E13" s="73" t="s">
        <v>45</v>
      </c>
      <c r="F13" s="73" t="s">
        <v>46</v>
      </c>
      <c r="G13" s="73" t="s">
        <v>47</v>
      </c>
      <c r="H13" s="73" t="s">
        <v>48</v>
      </c>
      <c r="I13" s="73" t="s">
        <v>49</v>
      </c>
      <c r="J13" s="73" t="s">
        <v>50</v>
      </c>
      <c r="K13" s="73" t="s">
        <v>51</v>
      </c>
      <c r="L13" s="73" t="s">
        <v>52</v>
      </c>
      <c r="M13" s="73" t="s">
        <v>53</v>
      </c>
      <c r="N13" s="73" t="s">
        <v>54</v>
      </c>
      <c r="O13" s="74" t="s">
        <v>55</v>
      </c>
      <c r="P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s="23" customFormat="1" ht="16.149999999999999" customHeight="1" thickTop="1" x14ac:dyDescent="0.25">
      <c r="A14" s="54"/>
      <c r="B14" s="72" t="s">
        <v>34</v>
      </c>
      <c r="C14" s="94">
        <v>2500</v>
      </c>
      <c r="D14" s="94">
        <v>2500</v>
      </c>
      <c r="E14" s="94">
        <v>3500</v>
      </c>
      <c r="F14" s="94">
        <v>5000</v>
      </c>
      <c r="G14" s="94">
        <v>5000</v>
      </c>
      <c r="H14" s="94">
        <v>5000</v>
      </c>
      <c r="I14" s="94">
        <v>8000</v>
      </c>
      <c r="J14" s="94">
        <v>9000</v>
      </c>
      <c r="K14" s="94">
        <v>9000</v>
      </c>
      <c r="L14" s="94">
        <v>9000</v>
      </c>
      <c r="M14" s="94">
        <v>9000</v>
      </c>
      <c r="N14" s="94">
        <v>9000</v>
      </c>
      <c r="O14" s="95">
        <f>SUM(C14:N14)</f>
        <v>76500</v>
      </c>
      <c r="P14" s="19"/>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row>
    <row r="15" spans="1:62" s="23" customFormat="1" ht="16.149999999999999" customHeight="1" x14ac:dyDescent="0.25">
      <c r="A15" s="54"/>
      <c r="B15" s="37" t="s">
        <v>35</v>
      </c>
      <c r="C15" s="96">
        <v>400</v>
      </c>
      <c r="D15" s="96">
        <v>450</v>
      </c>
      <c r="E15" s="96">
        <v>450</v>
      </c>
      <c r="F15" s="96">
        <v>450</v>
      </c>
      <c r="G15" s="96">
        <v>900</v>
      </c>
      <c r="H15" s="96">
        <v>900</v>
      </c>
      <c r="I15" s="96">
        <v>900</v>
      </c>
      <c r="J15" s="96">
        <v>900</v>
      </c>
      <c r="K15" s="96">
        <v>900</v>
      </c>
      <c r="L15" s="96">
        <v>900</v>
      </c>
      <c r="M15" s="96">
        <v>1200</v>
      </c>
      <c r="N15" s="96">
        <v>1200</v>
      </c>
      <c r="O15" s="97">
        <f t="shared" ref="O15:O17" si="2">SUM(C15:N15)</f>
        <v>9550</v>
      </c>
      <c r="P15" s="19"/>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row>
    <row r="16" spans="1:62" s="23" customFormat="1" ht="16.149999999999999" customHeight="1" x14ac:dyDescent="0.25">
      <c r="A16" s="54"/>
      <c r="B16" s="37" t="s">
        <v>36</v>
      </c>
      <c r="C16" s="96">
        <v>250</v>
      </c>
      <c r="D16" s="96">
        <v>650</v>
      </c>
      <c r="E16" s="96">
        <v>800</v>
      </c>
      <c r="F16" s="96">
        <v>350</v>
      </c>
      <c r="G16" s="96">
        <v>725</v>
      </c>
      <c r="H16" s="96">
        <v>820</v>
      </c>
      <c r="I16" s="96">
        <v>1125</v>
      </c>
      <c r="J16" s="96">
        <v>1156.25</v>
      </c>
      <c r="K16" s="96">
        <v>1227.45</v>
      </c>
      <c r="L16" s="96">
        <v>1100</v>
      </c>
      <c r="M16" s="96">
        <v>1250</v>
      </c>
      <c r="N16" s="96">
        <v>1367.45</v>
      </c>
      <c r="O16" s="97">
        <f t="shared" si="2"/>
        <v>10821.150000000001</v>
      </c>
      <c r="P16" s="19"/>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row>
    <row r="17" spans="1:62" s="23" customFormat="1" ht="16.149999999999999" customHeight="1" x14ac:dyDescent="0.25">
      <c r="A17" s="54"/>
      <c r="B17" s="37" t="s">
        <v>37</v>
      </c>
      <c r="C17" s="96">
        <v>1250</v>
      </c>
      <c r="D17" s="96">
        <v>1250</v>
      </c>
      <c r="E17" s="96">
        <v>1250</v>
      </c>
      <c r="F17" s="96">
        <v>1250</v>
      </c>
      <c r="G17" s="96">
        <v>1250</v>
      </c>
      <c r="H17" s="96">
        <v>1250</v>
      </c>
      <c r="I17" s="96">
        <v>1250</v>
      </c>
      <c r="J17" s="96">
        <v>1250</v>
      </c>
      <c r="K17" s="96">
        <v>1250</v>
      </c>
      <c r="L17" s="96">
        <v>1250</v>
      </c>
      <c r="M17" s="96">
        <v>1250</v>
      </c>
      <c r="N17" s="96">
        <v>1250</v>
      </c>
      <c r="O17" s="97">
        <f t="shared" si="2"/>
        <v>15000</v>
      </c>
      <c r="P17" s="19"/>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row>
    <row r="18" spans="1:62" s="23" customFormat="1" ht="16.149999999999999" customHeight="1" x14ac:dyDescent="0.25">
      <c r="A18" s="54"/>
      <c r="B18" s="36" t="s">
        <v>39</v>
      </c>
      <c r="C18" s="102">
        <f t="shared" ref="C18:N18" si="3">IF(SUM(C14:C17)=0,"",SUM(C14:C17))</f>
        <v>4400</v>
      </c>
      <c r="D18" s="102">
        <f t="shared" si="3"/>
        <v>4850</v>
      </c>
      <c r="E18" s="102">
        <f t="shared" si="3"/>
        <v>6000</v>
      </c>
      <c r="F18" s="102">
        <f t="shared" si="3"/>
        <v>7050</v>
      </c>
      <c r="G18" s="102">
        <f t="shared" si="3"/>
        <v>7875</v>
      </c>
      <c r="H18" s="102">
        <f t="shared" si="3"/>
        <v>7970</v>
      </c>
      <c r="I18" s="102">
        <f t="shared" si="3"/>
        <v>11275</v>
      </c>
      <c r="J18" s="102">
        <f t="shared" si="3"/>
        <v>12306.25</v>
      </c>
      <c r="K18" s="102">
        <f t="shared" si="3"/>
        <v>12377.45</v>
      </c>
      <c r="L18" s="102">
        <f t="shared" si="3"/>
        <v>12250</v>
      </c>
      <c r="M18" s="102">
        <f t="shared" si="3"/>
        <v>12700</v>
      </c>
      <c r="N18" s="102">
        <f t="shared" si="3"/>
        <v>12817.45</v>
      </c>
      <c r="O18" s="99">
        <f>SUM(GastosReales[[#Totals],[ENE]:[DIC]])</f>
        <v>111871.15</v>
      </c>
      <c r="P18" s="19"/>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row>
    <row r="19" spans="1:62" s="23" customFormat="1" ht="16.149999999999999" customHeight="1" x14ac:dyDescent="0.25">
      <c r="A19" s="54"/>
      <c r="B19" s="51" t="s">
        <v>40</v>
      </c>
      <c r="C19" s="100">
        <f>IFERROR('Ejemplo Beneficios y pérdidas'!$C$11-GastosReales[[#Totals],[ENE]],"")</f>
        <v>-1400</v>
      </c>
      <c r="D19" s="100">
        <f>IFERROR('Ejemplo Beneficios y pérdidas'!$D$11-GastosReales[[#Totals],[FEB]],"")</f>
        <v>2600</v>
      </c>
      <c r="E19" s="100">
        <f>IFERROR('Ejemplo Beneficios y pérdidas'!$E$11-GastosReales[[#Totals],[MAR]],"")</f>
        <v>3600</v>
      </c>
      <c r="F19" s="100">
        <f>IFERROR('Ejemplo Beneficios y pérdidas'!$F$11-GastosReales[[#Totals],[ABR]],"")</f>
        <v>-3056</v>
      </c>
      <c r="G19" s="100">
        <f>IFERROR('Ejemplo Beneficios y pérdidas'!$G$11-GastosReales[[#Totals],[MAYO]],"")</f>
        <v>591</v>
      </c>
      <c r="H19" s="100">
        <f>IFERROR('Ejemplo Beneficios y pérdidas'!$H$11-GastosReales[[#Totals],[JUN]],"")</f>
        <v>2120</v>
      </c>
      <c r="I19" s="100">
        <f>IFERROR('Ejemplo Beneficios y pérdidas'!$I$11-GastosReales[[#Totals],[JUL]],"")</f>
        <v>2575</v>
      </c>
      <c r="J19" s="100">
        <f>IFERROR('Ejemplo Beneficios y pérdidas'!$J$11-GastosReales[[#Totals],[AGO]],"")</f>
        <v>2888.75</v>
      </c>
      <c r="K19" s="100">
        <f>IFERROR('Ejemplo Beneficios y pérdidas'!$K$11-GastosReales[[#Totals],[SEP]],"")</f>
        <v>1151.9499999999989</v>
      </c>
      <c r="L19" s="100">
        <f>IFERROR('Ejemplo Beneficios y pérdidas'!$L$11-GastosReales[[#Totals],[OCT]],"")</f>
        <v>-650</v>
      </c>
      <c r="M19" s="100">
        <f>IFERROR('Ejemplo Beneficios y pérdidas'!$M$11-GastosReales[[#Totals],[NOV]],"")</f>
        <v>3545</v>
      </c>
      <c r="N19" s="100">
        <f>IFERROR('Ejemplo Beneficios y pérdidas'!$N$11-GastosReales[[#Totals],[DIC]],"")</f>
        <v>2551.9499999999989</v>
      </c>
      <c r="O19" s="101">
        <f>SUM(C19:N19)</f>
        <v>16517.649999999998</v>
      </c>
      <c r="P19" s="19"/>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row>
    <row r="20" spans="1:62" s="23" customFormat="1" ht="16.149999999999999" customHeight="1" x14ac:dyDescent="0.25">
      <c r="A20" s="54"/>
      <c r="B20" s="51" t="s">
        <v>41</v>
      </c>
      <c r="C20" s="100">
        <f t="shared" ref="C20:D20" si="4">C19*0.15</f>
        <v>-210</v>
      </c>
      <c r="D20" s="100">
        <f t="shared" si="4"/>
        <v>390</v>
      </c>
      <c r="E20" s="100">
        <f t="shared" ref="E20" si="5">E19*0.15</f>
        <v>540</v>
      </c>
      <c r="F20" s="100">
        <f t="shared" ref="F20" si="6">F19*0.15</f>
        <v>-458.4</v>
      </c>
      <c r="G20" s="100">
        <f t="shared" ref="G20" si="7">G19*0.15</f>
        <v>88.649999999999991</v>
      </c>
      <c r="H20" s="100">
        <f t="shared" ref="H20" si="8">H19*0.15</f>
        <v>318</v>
      </c>
      <c r="I20" s="100">
        <f t="shared" ref="I20" si="9">I19*0.15</f>
        <v>386.25</v>
      </c>
      <c r="J20" s="100">
        <f t="shared" ref="J20" si="10">J19*0.15</f>
        <v>433.3125</v>
      </c>
      <c r="K20" s="100">
        <f t="shared" ref="K20" si="11">K19*0.15</f>
        <v>172.79249999999982</v>
      </c>
      <c r="L20" s="100">
        <f t="shared" ref="L20" si="12">L19*0.15</f>
        <v>-97.5</v>
      </c>
      <c r="M20" s="100">
        <f t="shared" ref="M20" si="13">M19*0.15</f>
        <v>531.75</v>
      </c>
      <c r="N20" s="100">
        <f t="shared" ref="N20" si="14">N19*0.15</f>
        <v>382.79249999999985</v>
      </c>
      <c r="O20" s="101">
        <f>SUM('Ejemplo Beneficios y pérdidas'!$C$20:$N$20)</f>
        <v>2477.6474999999996</v>
      </c>
      <c r="P20" s="19"/>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62" s="23" customFormat="1" ht="9" customHeight="1" x14ac:dyDescent="0.25">
      <c r="A21" s="54"/>
      <c r="B21" s="109"/>
      <c r="C21" s="110"/>
      <c r="D21" s="110"/>
      <c r="E21" s="110"/>
      <c r="F21" s="110"/>
      <c r="G21" s="110"/>
      <c r="H21" s="110"/>
      <c r="I21" s="110"/>
      <c r="J21" s="110"/>
      <c r="K21" s="110"/>
      <c r="L21" s="110"/>
      <c r="M21" s="110"/>
      <c r="N21" s="110"/>
      <c r="O21" s="111"/>
      <c r="P21" s="19"/>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row>
    <row r="22" spans="1:62" s="23" customFormat="1" ht="16.149999999999999" customHeight="1" x14ac:dyDescent="0.25">
      <c r="A22" s="54"/>
      <c r="B22" s="14" t="s">
        <v>42</v>
      </c>
      <c r="C22" s="103">
        <f>IFERROR(C19-'Ejemplo Beneficios y pérdidas'!$C$20," ")</f>
        <v>-1190</v>
      </c>
      <c r="D22" s="103">
        <f>IFERROR(D19-'Ejemplo Beneficios y pérdidas'!$D$20," ")</f>
        <v>2210</v>
      </c>
      <c r="E22" s="103">
        <f>IFERROR(E19-'Ejemplo Beneficios y pérdidas'!$E$20,"")</f>
        <v>3060</v>
      </c>
      <c r="F22" s="103">
        <f>IFERROR(F19-'Ejemplo Beneficios y pérdidas'!$F$20,"")</f>
        <v>-2597.6</v>
      </c>
      <c r="G22" s="103">
        <f>IFERROR(G19-'Ejemplo Beneficios y pérdidas'!$G$20,"")</f>
        <v>502.35</v>
      </c>
      <c r="H22" s="103">
        <f>IFERROR(H19-'Ejemplo Beneficios y pérdidas'!$H$20,"")</f>
        <v>1802</v>
      </c>
      <c r="I22" s="103">
        <f>IFERROR(I19-'Ejemplo Beneficios y pérdidas'!$I$20,"")</f>
        <v>2188.75</v>
      </c>
      <c r="J22" s="103">
        <f>IFERROR(J19-'Ejemplo Beneficios y pérdidas'!$J$20,"")</f>
        <v>2455.4375</v>
      </c>
      <c r="K22" s="103">
        <f>IFERROR(K19-'Ejemplo Beneficios y pérdidas'!$K$20,"")</f>
        <v>979.15749999999912</v>
      </c>
      <c r="L22" s="103">
        <f>IFERROR(L19-'Ejemplo Beneficios y pérdidas'!$L$20,"")</f>
        <v>-552.5</v>
      </c>
      <c r="M22" s="103">
        <f>IFERROR(M19-'Ejemplo Beneficios y pérdidas'!$M$20,"")</f>
        <v>3013.25</v>
      </c>
      <c r="N22" s="103">
        <f>IFERROR(N19-'Ejemplo Beneficios y pérdidas'!$N$20,"")</f>
        <v>2169.1574999999989</v>
      </c>
      <c r="O22" s="104">
        <f>IFERROR(O19-'Ejemplo Beneficios y pérdidas'!$O$20,"")</f>
        <v>14040.002499999999</v>
      </c>
      <c r="P22" s="19"/>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row>
    <row r="23" spans="1:62" s="23" customFormat="1" ht="9" customHeight="1" x14ac:dyDescent="0.25">
      <c r="A23" s="54"/>
      <c r="B23" s="112"/>
      <c r="C23" s="113"/>
      <c r="D23" s="113"/>
      <c r="E23" s="113"/>
      <c r="F23" s="113"/>
      <c r="G23" s="113"/>
      <c r="H23" s="113"/>
      <c r="I23" s="113"/>
      <c r="J23" s="113"/>
      <c r="K23" s="113"/>
      <c r="L23" s="113"/>
      <c r="M23" s="113"/>
      <c r="N23" s="113"/>
      <c r="O23" s="114"/>
      <c r="P23" s="19"/>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row>
    <row r="24" spans="1:62" s="23" customFormat="1" ht="9" customHeight="1" x14ac:dyDescent="0.25">
      <c r="A24" s="54"/>
      <c r="B24" s="11"/>
      <c r="C24" s="8"/>
      <c r="D24" s="8"/>
      <c r="E24" s="8"/>
      <c r="F24" s="8"/>
      <c r="G24" s="8"/>
      <c r="H24" s="8"/>
      <c r="I24" s="8"/>
      <c r="J24" s="8"/>
      <c r="K24" s="8"/>
      <c r="L24" s="8"/>
      <c r="M24" s="8"/>
      <c r="N24" s="8"/>
      <c r="O24" s="8"/>
      <c r="P24" s="19"/>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row>
    <row r="25" spans="1:62" s="23" customFormat="1" ht="30" customHeight="1" x14ac:dyDescent="0.25">
      <c r="A25" s="54"/>
      <c r="B25" s="9"/>
      <c r="C25" s="10"/>
      <c r="D25" s="10"/>
      <c r="E25" s="10"/>
      <c r="F25" s="10"/>
      <c r="G25" s="10"/>
      <c r="H25" s="10"/>
      <c r="I25" s="10"/>
      <c r="J25" s="10"/>
      <c r="K25" s="10"/>
      <c r="L25" s="10"/>
      <c r="M25" s="10"/>
      <c r="N25" s="10"/>
      <c r="O25" s="1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row>
    <row r="26" spans="1:62" s="32" customFormat="1" ht="30" customHeight="1" x14ac:dyDescent="0.25">
      <c r="A26" s="55"/>
      <c r="B26" s="10"/>
      <c r="C26" s="10"/>
      <c r="D26" s="10"/>
      <c r="E26" s="10"/>
      <c r="F26" s="10"/>
      <c r="G26" s="10"/>
      <c r="H26" s="10"/>
      <c r="I26" s="10"/>
      <c r="J26" s="10"/>
      <c r="K26" s="10"/>
      <c r="L26" s="10"/>
      <c r="M26" s="10"/>
      <c r="N26" s="10"/>
      <c r="O26" s="10"/>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row>
    <row r="27" spans="1:62" s="32" customFormat="1" ht="30" customHeight="1" x14ac:dyDescent="0.25">
      <c r="A27" s="55"/>
      <c r="B27" s="5"/>
      <c r="C27" s="5"/>
      <c r="D27" s="5"/>
      <c r="E27" s="5"/>
      <c r="F27" s="5"/>
      <c r="G27" s="5"/>
      <c r="H27" s="5"/>
      <c r="I27" s="5"/>
      <c r="J27" s="5"/>
      <c r="K27" s="5"/>
      <c r="L27" s="5"/>
      <c r="M27" s="5"/>
      <c r="N27" s="5"/>
      <c r="O27" s="5"/>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row>
    <row r="28" spans="1:62" s="32" customFormat="1" ht="30" customHeight="1" x14ac:dyDescent="0.25">
      <c r="A28" s="55"/>
      <c r="B28" s="5"/>
      <c r="C28" s="5"/>
      <c r="D28" s="5"/>
      <c r="E28" s="5"/>
      <c r="F28" s="5"/>
      <c r="G28" s="5"/>
      <c r="H28" s="5"/>
      <c r="I28" s="5"/>
      <c r="J28" s="5"/>
      <c r="K28" s="5"/>
      <c r="L28" s="5"/>
      <c r="M28" s="5"/>
      <c r="N28" s="5"/>
      <c r="O28" s="5"/>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row>
    <row r="29" spans="1:62" s="22" customFormat="1" ht="30" customHeight="1" x14ac:dyDescent="0.25">
      <c r="A29" s="52"/>
      <c r="B29" s="5"/>
      <c r="C29" s="5"/>
      <c r="D29" s="5"/>
      <c r="E29" s="5"/>
      <c r="F29" s="5"/>
      <c r="G29" s="5"/>
      <c r="H29" s="5"/>
      <c r="I29" s="5"/>
      <c r="J29" s="5"/>
      <c r="K29" s="5"/>
      <c r="L29" s="5"/>
      <c r="M29" s="5"/>
      <c r="N29" s="5"/>
      <c r="O29" s="5"/>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row>
    <row r="30" spans="1:62" s="5" customFormat="1" ht="30" customHeight="1" x14ac:dyDescent="0.25">
      <c r="A30" s="53"/>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s="10" customFormat="1" ht="30" customHeight="1" x14ac:dyDescent="0.25">
      <c r="A31" s="8"/>
    </row>
    <row r="32" spans="1:62" s="10" customFormat="1" ht="30" customHeight="1" x14ac:dyDescent="0.25">
      <c r="A32" s="56"/>
      <c r="B32" s="5"/>
      <c r="C32" s="5"/>
      <c r="D32" s="5"/>
      <c r="E32" s="5"/>
      <c r="F32" s="5"/>
      <c r="G32" s="5"/>
      <c r="H32" s="5"/>
      <c r="I32" s="5"/>
      <c r="J32" s="5"/>
      <c r="K32" s="5"/>
      <c r="L32" s="5"/>
      <c r="M32" s="5"/>
      <c r="N32" s="5"/>
      <c r="O32" s="5"/>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row>
    <row r="33" spans="1:62" s="10" customFormat="1" ht="30" customHeight="1" x14ac:dyDescent="0.25">
      <c r="A33" s="56"/>
      <c r="B33" s="5"/>
      <c r="C33" s="5"/>
      <c r="D33" s="5"/>
      <c r="E33" s="5"/>
      <c r="F33" s="5"/>
      <c r="G33" s="5"/>
      <c r="H33" s="5"/>
      <c r="I33" s="5"/>
      <c r="J33" s="5"/>
      <c r="K33" s="5"/>
      <c r="L33" s="5"/>
      <c r="M33" s="5"/>
      <c r="N33" s="5"/>
      <c r="O33" s="5"/>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row>
    <row r="34" spans="1:62" s="5" customFormat="1" ht="30" customHeight="1" x14ac:dyDescent="0.25">
      <c r="A34" s="53"/>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s="5" customFormat="1" ht="30" customHeight="1" x14ac:dyDescent="0.25">
      <c r="A35" s="53"/>
      <c r="B35" s="1"/>
      <c r="C35" s="1"/>
      <c r="D35" s="1"/>
      <c r="E35" s="1"/>
      <c r="F35" s="1"/>
      <c r="G35" s="1"/>
      <c r="H35" s="1"/>
      <c r="I35" s="1"/>
      <c r="J35" s="1"/>
      <c r="K35" s="1"/>
      <c r="L35" s="1"/>
      <c r="M35" s="1"/>
      <c r="N35" s="1"/>
      <c r="O35" s="1"/>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s="5" customFormat="1" ht="30" customHeight="1" x14ac:dyDescent="0.25">
      <c r="A36" s="53"/>
      <c r="B36" s="1"/>
      <c r="C36" s="1"/>
      <c r="D36" s="1"/>
      <c r="E36" s="1"/>
      <c r="F36" s="1"/>
      <c r="G36" s="1"/>
      <c r="H36" s="1"/>
      <c r="I36" s="1"/>
      <c r="J36" s="1"/>
      <c r="K36" s="1"/>
      <c r="L36" s="1"/>
      <c r="M36" s="1"/>
      <c r="N36" s="1"/>
      <c r="O36" s="1"/>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s="5" customFormat="1" ht="30" customHeight="1" x14ac:dyDescent="0.25">
      <c r="A37" s="53"/>
      <c r="B37" s="1"/>
      <c r="C37" s="1"/>
      <c r="D37" s="1"/>
      <c r="E37" s="1"/>
      <c r="F37" s="1"/>
      <c r="G37" s="1"/>
      <c r="H37" s="1"/>
      <c r="I37" s="1"/>
      <c r="J37" s="1"/>
      <c r="K37" s="1"/>
      <c r="L37" s="1"/>
      <c r="M37" s="1"/>
      <c r="N37" s="1"/>
      <c r="O37" s="1"/>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s="5" customFormat="1" ht="30" customHeight="1" x14ac:dyDescent="0.25">
      <c r="A38" s="53"/>
      <c r="B38" s="1"/>
      <c r="C38" s="1"/>
      <c r="D38" s="1"/>
      <c r="E38" s="1"/>
      <c r="F38" s="1"/>
      <c r="G38" s="1"/>
      <c r="H38" s="1"/>
      <c r="I38" s="1"/>
      <c r="J38" s="1"/>
      <c r="K38" s="1"/>
      <c r="L38" s="1"/>
      <c r="M38" s="1"/>
      <c r="N38" s="1"/>
      <c r="O38" s="1"/>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s="5" customFormat="1" ht="30" customHeight="1" x14ac:dyDescent="0.25">
      <c r="A39" s="53"/>
      <c r="B39" s="1"/>
      <c r="C39" s="1"/>
      <c r="D39" s="1"/>
      <c r="E39" s="1"/>
      <c r="F39" s="1"/>
      <c r="G39" s="1"/>
      <c r="H39" s="1"/>
      <c r="I39" s="1"/>
      <c r="J39" s="1"/>
      <c r="K39" s="1"/>
      <c r="L39" s="1"/>
      <c r="M39" s="1"/>
      <c r="N39" s="1"/>
      <c r="O39" s="1"/>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s="5" customFormat="1" ht="30" customHeight="1" x14ac:dyDescent="0.25">
      <c r="A40" s="53"/>
      <c r="B40" s="1"/>
      <c r="C40" s="1"/>
      <c r="D40" s="1"/>
      <c r="E40" s="1"/>
      <c r="F40" s="1"/>
      <c r="G40" s="1"/>
      <c r="H40" s="1"/>
      <c r="I40" s="1"/>
      <c r="J40" s="1"/>
      <c r="K40" s="1"/>
      <c r="L40" s="1"/>
      <c r="M40" s="1"/>
      <c r="N40" s="1"/>
      <c r="O40" s="1"/>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s="5" customFormat="1" ht="30" customHeight="1" x14ac:dyDescent="0.25">
      <c r="A41" s="53"/>
      <c r="B41" s="1"/>
      <c r="C41" s="1"/>
      <c r="D41" s="1"/>
      <c r="E41" s="1"/>
      <c r="F41" s="1"/>
      <c r="G41" s="1"/>
      <c r="H41" s="1"/>
      <c r="I41" s="1"/>
      <c r="J41" s="1"/>
      <c r="K41" s="1"/>
      <c r="L41" s="1"/>
      <c r="M41" s="1"/>
      <c r="N41" s="1"/>
      <c r="O41" s="1"/>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sheetData>
  <mergeCells count="1">
    <mergeCell ref="C2:O2"/>
  </mergeCells>
  <dataValidations count="9">
    <dataValidation allowBlank="1" showInputMessage="1" showErrorMessage="1" prompt="Esta hoja de cálculo tiene datos de ejemplo de la plantilla de la hoja de cálculo anterior. El título está en la celda de la derecha. Otras instrucciones útiles se encuentran en las celdas de esta columna. Flecha abajo para empezar." sqref="A1" xr:uid="{162A05B4-D434-4523-A32E-89142E0E48E0}"/>
    <dataValidation allowBlank="1" showInputMessage="1" showErrorMessage="1" prompt="El nombre de la empresa se encuentra en la celda de la derecha y la fecha en la celda C2. La siguiente instrucción está en la celda A4." sqref="A2" xr:uid="{94167547-5DB7-4F4D-B841-A9F8E3F2BD61}"/>
    <dataValidation allowBlank="1" showInputMessage="1" showErrorMessage="1" prompt="Los elementos de ingresos con valores para cada mes se encuentran en la tabla Ingresos reales a partir de la celda de la derecha. Las ventas netas de cada mes y año hasta la fecha se calculan automáticamente. La siguiente instrucción está en la celda A10." sqref="A4" xr:uid="{94614BC0-8381-4A10-B867-6F616CA97517}"/>
    <dataValidation allowBlank="1" showInputMessage="1" showErrorMessage="1" prompt="La etiqueta Costo de bienes vendidos está en la celda de la derecha. El costo de los bienes vendidos para cada mes y año hasta la fecha se calcula automáticamente en las celdas de C10 a O10._x000a_" sqref="A10" xr:uid="{70AF2478-4722-4796-9A04-1D1F1C3BF255}"/>
    <dataValidation allowBlank="1" showInputMessage="1" showErrorMessage="1" prompt="La etiqueta Beneficio bruto está en la celda de la derecha. El beneficio bruto de cada mes y año hasta la fecha se calcula automáticamente en las celdas de C11 a O11. La siguiente instrucción está en la celda A13." sqref="A11" xr:uid="{3CAED503-E580-4DF6-9921-BE731AF508B9}"/>
    <dataValidation allowBlank="1" showInputMessage="1" showErrorMessage="1" prompt="Los elementos de gastos con valores para cada mes se encuentran en la tabla Gastos reales a partir de la celda de la derecha. Los gastos de Año hasta la fecha y Total de gastos se calculan automáticamente. La siguiente instrucción está en la celda A19." sqref="A13" xr:uid="{DDC18B32-629A-483D-945A-47EB7284A100}"/>
    <dataValidation allowBlank="1" showInputMessage="1" showErrorMessage="1" prompt="La etiqueta Ingresos antes de impuestos está en la celda de la derecha. Los ingresos antes de impuestos de cada mes y año hasta la fecha se calculan automáticamente en las celdas C19 a O19." sqref="A19" xr:uid="{1A776958-CAAF-48A9-973D-3194E8AC25DA}"/>
    <dataValidation allowBlank="1" showInputMessage="1" showErrorMessage="1" prompt="La etiqueta Gastos fiscales de ingresos está en la celda de la derecha. Los gastos fiscales de ingresos de cada mes y año hasta la fecha se calculan automáticamente en las celdas C20 a O20. La siguiente instrucción está en la celda A22." sqref="A20" xr:uid="{20EF5B10-B70E-4292-B95C-D12B0C753CCD}"/>
    <dataValidation allowBlank="1" showInputMessage="1" showErrorMessage="1" prompt="La etiqueta Ingresos netos está en la celda de la derecha. Los ingresos netos de cada mes y año hasta la fecha se calculan automáticamente en las celdas C22 a O22." sqref="A22" xr:uid="{F2A182E9-2625-46D5-9172-7D82AFF3E6B6}"/>
  </dataValidations>
  <pageMargins left="0.7" right="0.7" top="0.75" bottom="0.75" header="0.3" footer="0.3"/>
  <pageSetup paperSize="9" scale="37" orientation="portrait" horizontalDpi="1200" verticalDpi="1200" r:id="rId1"/>
  <tableParts count="2">
    <tablePart r:id="rId2"/>
    <tablePart r:id="rId3"/>
  </tableParts>
</worksheet>
</file>

<file path=docProps/app.xml><?xml version="1.0" encoding="utf-8"?>
<ap:Properties xmlns:vt="http://schemas.openxmlformats.org/officeDocument/2006/docPropsVTypes" xmlns:ap="http://schemas.openxmlformats.org/officeDocument/2006/extended-properties">
  <ap:Template>TM16400880</ap:Template>
  <ap:DocSecurity>0</ap:DocSecurity>
  <ap:ScaleCrop>false</ap:ScaleCrop>
  <ap:HeadingPairs>
    <vt:vector baseType="variant" size="4">
      <vt:variant>
        <vt:lpstr>Worksheets</vt:lpstr>
      </vt:variant>
      <vt:variant>
        <vt:i4>6</vt:i4>
      </vt:variant>
      <vt:variant>
        <vt:lpstr>Named Ranges</vt:lpstr>
      </vt:variant>
      <vt:variant>
        <vt:i4>6</vt:i4>
      </vt:variant>
    </vt:vector>
  </ap:HeadingPairs>
  <ap:TitlesOfParts>
    <vt:vector baseType="lpstr" size="12">
      <vt:lpstr>Inicio</vt:lpstr>
      <vt:lpstr>Información general</vt:lpstr>
      <vt:lpstr>Plantilla de costos de inicio</vt:lpstr>
      <vt:lpstr>Ejemplo de costos de inicio</vt:lpstr>
      <vt:lpstr>Plantilla Beneficios y pérdidas</vt:lpstr>
      <vt:lpstr>Ejemplo Beneficios y pérdidas</vt:lpstr>
      <vt:lpstr>'Ejemplo Beneficios y pérdidas'!Print_Area</vt:lpstr>
      <vt:lpstr>'Ejemplo de costos de inicio'!Print_Area</vt:lpstr>
      <vt:lpstr>'Información general'!Print_Area</vt:lpstr>
      <vt:lpstr>Inicio!Print_Area</vt:lpstr>
      <vt:lpstr>'Plantilla Beneficios y pérdidas'!Print_Area</vt:lpstr>
      <vt:lpstr>'Plantilla de costos de inicio'!Print_Area</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2022-01-18T07:26:13Z</dcterms:modified>
  <cp:category/>
  <cp:contentStatus/>
</cp:coreProperties>
</file>