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worksheets/sheet31.xml" ContentType="application/vnd.openxmlformats-officedocument.spreadsheetml.worksheet+xml"/>
  <Override PartName="/xl/tables/table2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12.xml" ContentType="application/vnd.openxmlformats-officedocument.spreadsheetml.table+xml"/>
  <Override PartName="/xl/worksheets/sheet13.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30"/>
  <workbookPr/>
  <mc:AlternateContent xmlns:mc="http://schemas.openxmlformats.org/markup-compatibility/2006">
    <mc:Choice Requires="x15">
      <x15ac:absPath xmlns:x15ac="http://schemas.microsoft.com/office/spreadsheetml/2010/11/ac" url="\\10.20.1.30\Phases6\PubMed\Accounts\Microsoft\OfficeUA_FY14_Template\O16_template\20180419_Accessible_Templates_WAC_B5\04_PreDTP_Done\es-MX\"/>
    </mc:Choice>
  </mc:AlternateContent>
  <xr:revisionPtr revIDLastSave="0" documentId="12_ncr:500000_{1183E9B1-4A59-41E9-BC74-AC948031FF9B}" xr6:coauthVersionLast="32" xr6:coauthVersionMax="32" xr10:uidLastSave="{00000000-0000-0000-0000-000000000000}"/>
  <bookViews>
    <workbookView xWindow="0" yWindow="0" windowWidth="28650" windowHeight="12495" xr2:uid="{00000000-000D-0000-FFFF-FFFF00000000}"/>
  </bookViews>
  <sheets>
    <sheet name="Pérdidas y ganancias" sheetId="1" r:id="rId1"/>
    <sheet name="Ingresos" sheetId="3" r:id="rId2"/>
    <sheet name="Gastos de funcionamiento" sheetId="2" r:id="rId3"/>
  </sheets>
  <definedNames>
    <definedName name="IngresosNetos">'Pérdidas y ganancias'!$O$9</definedName>
    <definedName name="_xlnm.Print_Titles" localSheetId="2">'Gastos de funcionamiento'!$3:$3</definedName>
    <definedName name="_xlnm.Print_Titles" localSheetId="1">Ingresos!$3:$3</definedName>
    <definedName name="_xlnm.Print_Titles" localSheetId="0">'Pérdidas y ganancias'!$4:$4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M17" i="2"/>
  <c r="L17" i="2"/>
  <c r="K17" i="2"/>
  <c r="J17" i="2"/>
  <c r="I17" i="2"/>
  <c r="H17" i="2"/>
  <c r="G17" i="2"/>
  <c r="F17" i="2"/>
  <c r="E17" i="2"/>
  <c r="D17" i="2"/>
  <c r="C17" i="2"/>
  <c r="M12" i="3"/>
  <c r="K12" i="3"/>
  <c r="N10" i="3"/>
  <c r="N12" i="3" s="1"/>
  <c r="M10" i="3"/>
  <c r="L10" i="3"/>
  <c r="L12" i="3" s="1"/>
  <c r="K10" i="3"/>
  <c r="J10" i="3"/>
  <c r="J12" i="3" s="1"/>
  <c r="I10" i="3"/>
  <c r="I12" i="3" s="1"/>
  <c r="H10" i="3"/>
  <c r="H12" i="3" s="1"/>
  <c r="G10" i="3"/>
  <c r="G12" i="3" s="1"/>
  <c r="F10" i="3"/>
  <c r="F12" i="3" s="1"/>
  <c r="E10" i="3"/>
  <c r="E12" i="3" s="1"/>
  <c r="D10" i="3"/>
  <c r="D12" i="3" s="1"/>
  <c r="C10" i="3"/>
  <c r="C12" i="3" s="1"/>
  <c r="C2" i="2" l="1"/>
  <c r="B1" i="2"/>
  <c r="C2" i="3"/>
  <c r="B1" i="3" l="1"/>
  <c r="N5" i="1" l="1"/>
  <c r="M5" i="1"/>
  <c r="L5" i="1"/>
  <c r="K5" i="1"/>
  <c r="J5" i="1"/>
  <c r="I5" i="1"/>
  <c r="H5" i="1"/>
  <c r="G5" i="1"/>
  <c r="F5" i="1"/>
  <c r="E5" i="1"/>
  <c r="C5" i="1"/>
  <c r="O11" i="3"/>
  <c r="O9" i="3"/>
  <c r="O8" i="3"/>
  <c r="O7" i="3"/>
  <c r="O6" i="3"/>
  <c r="O5" i="3"/>
  <c r="O4" i="3"/>
  <c r="O16" i="2"/>
  <c r="O15" i="2"/>
  <c r="O14" i="2"/>
  <c r="O13" i="2"/>
  <c r="O12" i="2"/>
  <c r="O11" i="2"/>
  <c r="O10" i="2"/>
  <c r="O9" i="2"/>
  <c r="O8" i="2"/>
  <c r="O7" i="2"/>
  <c r="O6" i="2"/>
  <c r="O5" i="2"/>
  <c r="O4" i="2"/>
  <c r="O10" i="3" l="1"/>
  <c r="O12" i="3" s="1"/>
  <c r="O5" i="1" s="1"/>
  <c r="O17" i="2"/>
  <c r="N7" i="1"/>
  <c r="M7" i="1"/>
  <c r="M9" i="1" s="1"/>
  <c r="L7" i="1"/>
  <c r="L9" i="1" s="1"/>
  <c r="J7" i="1"/>
  <c r="I7" i="1"/>
  <c r="H7" i="1"/>
  <c r="F7" i="1"/>
  <c r="E7" i="1"/>
  <c r="D5" i="1"/>
  <c r="D7" i="1" s="1"/>
  <c r="D9" i="1" s="1"/>
  <c r="C7" i="1"/>
  <c r="G7" i="1"/>
  <c r="K7"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<sst xmlns="http://schemas.openxmlformats.org/spreadsheetml/2006/main" count="76" uniqueCount="50">
  <si>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AÑO</t>
  </si>
  <si>
    <t>Ingresos de funcionamiento</t>
  </si>
  <si>
    <t>Ingresos de intereses (gastos)</t>
  </si>
  <si>
    <t>Ingresos antes del impuesto sobre la renta</t>
  </si>
  <si>
    <t>Gasto de impuesto sobre la renta</t>
  </si>
  <si>
    <t>Ingresos netos</t>
  </si>
  <si>
    <t>DECLARACIÓN DE PÉRDIDAS Y GANANCIAS</t>
  </si>
  <si>
    <t>NOMBRE DE LA COMPAÑÍA</t>
  </si>
  <si>
    <t>INGRESOS NETOS</t>
  </si>
  <si>
    <t>AÑO ACTUAL</t>
  </si>
  <si>
    <t>Ingresos</t>
  </si>
  <si>
    <t>Ventas</t>
  </si>
  <si>
    <t>Ingresos por ventas (reducción)</t>
  </si>
  <si>
    <t>Descuentos por ventas (reducción)</t>
  </si>
  <si>
    <t>Otros ingresos 1</t>
  </si>
  <si>
    <t>Otros ingresos 2</t>
  </si>
  <si>
    <t>Otros ingresos 3</t>
  </si>
  <si>
    <t>Ventas netas</t>
  </si>
  <si>
    <t>Costo de bienes vendidos</t>
  </si>
  <si>
    <t>Beneficio bruto</t>
  </si>
  <si>
    <t>DECLARACIÓN DE PÉRDIDAS Y GANANCIAS - INGRESOS</t>
  </si>
  <si>
    <t>Gastos de funcionamiento</t>
  </si>
  <si>
    <t>Sueldos y salarios</t>
  </si>
  <si>
    <t>Amortización</t>
  </si>
  <si>
    <t>Alquiler</t>
  </si>
  <si>
    <t>Suministros de oficina</t>
  </si>
  <si>
    <t>Servicios públicos</t>
  </si>
  <si>
    <t>Teléfono</t>
  </si>
  <si>
    <t>Seguro</t>
  </si>
  <si>
    <t>Viajes</t>
  </si>
  <si>
    <t>Mantenimiento</t>
  </si>
  <si>
    <t>Publicidad</t>
  </si>
  <si>
    <t>Otro 1</t>
  </si>
  <si>
    <t>Otro 2</t>
  </si>
  <si>
    <t>Otro 3</t>
  </si>
  <si>
    <t>Gastos totales de funcionamiento</t>
  </si>
  <si>
    <t>RESUMEN DE PÉRDIDAS Y GANANCIAS - GASTOS DE FUNCIONAMIENTO</t>
  </si>
  <si>
    <t>ENE.</t>
  </si>
  <si>
    <t>FEB.</t>
  </si>
  <si>
    <t>MAR.</t>
  </si>
  <si>
    <t>ABR.</t>
  </si>
  <si>
    <t>MAY.</t>
  </si>
  <si>
    <t>JUN.</t>
  </si>
  <si>
    <t>JUL.</t>
  </si>
  <si>
    <t>AGO.</t>
  </si>
  <si>
    <t>SEP.</t>
  </si>
  <si>
    <t>OCT.</t>
  </si>
  <si>
    <t>NOV.</t>
  </si>
  <si>
    <t>DIC.</t>
  </si>
  <si>
    <t>El gráfico de líneas que muestra el beneficio bruto y el los gastos de funcionamiento 
totales está en esta celda. Escribe los datos en la tabla siguiente.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</si>
</sst>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quot;$&quot;#,##0;\-&quot;$&quot;#,##0"/>
    <numFmt numFmtId="165" formatCode="_-&quot;$&quot;* #,##0.00_-;\-&quot;$&quot;* #,##0.00_-;_-&quot;$&quot;* &quot;-&quot;??_-;_-@_-"/>
    <numFmt numFmtId="166" formatCode="_ * #,##0_ ;_ * \-#,##0_ ;_ * &quot;-&quot;_ ;_ @_ "/>
    <numFmt numFmtId="167" formatCode="&quot;$&quot;#,##0"/>
    <numFmt numFmtId="168" formatCode="0_ ;\-0\ "/>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165"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6" fontId="14" fillId="0" borderId="0" applyFill="0" applyBorder="0" applyAlignment="0" applyProtection="0"/>
    <xf numFmtId="164"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2">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164" fontId="0" fillId="2" borderId="0" xfId="8" applyFont="1" applyFill="1" applyBorder="1" applyAlignment="1">
      <alignment vertical="center"/>
    </xf>
    <xf numFmtId="164" fontId="0" fillId="2" borderId="0" xfId="8" applyFont="1" applyFill="1" applyBorder="1" applyAlignment="1">
      <alignment horizontal="right" vertical="center" indent="1"/>
    </xf>
    <xf numFmtId="164" fontId="12" fillId="2" borderId="0" xfId="8" applyFont="1" applyFill="1" applyAlignment="1">
      <alignment vertical="center" wrapText="1"/>
    </xf>
    <xf numFmtId="164" fontId="3" fillId="2" borderId="0" xfId="8" applyFont="1" applyFill="1" applyBorder="1" applyAlignment="1">
      <alignment vertical="center"/>
    </xf>
    <xf numFmtId="164" fontId="3" fillId="2" borderId="0" xfId="8" applyFont="1" applyFill="1" applyBorder="1" applyAlignment="1">
      <alignment horizontal="right" vertical="center" indent="1"/>
    </xf>
    <xf numFmtId="164" fontId="2" fillId="2" borderId="0" xfId="8" applyFont="1" applyFill="1" applyBorder="1" applyAlignment="1">
      <alignment vertical="center"/>
    </xf>
    <xf numFmtId="164" fontId="2" fillId="2" borderId="0" xfId="8" applyFont="1" applyFill="1" applyBorder="1" applyAlignment="1">
      <alignment horizontal="right" vertical="center" indent="1"/>
    </xf>
    <xf numFmtId="164" fontId="11" fillId="4" borderId="0" xfId="8" applyFont="1" applyFill="1" applyBorder="1" applyAlignment="1">
      <alignment vertical="center"/>
    </xf>
    <xf numFmtId="164" fontId="11" fillId="4" borderId="0" xfId="8" applyFont="1" applyFill="1" applyBorder="1" applyAlignment="1">
      <alignment horizontal="right" vertical="center" indent="1"/>
    </xf>
    <xf numFmtId="164" fontId="2" fillId="2" borderId="0" xfId="8" applyFont="1" applyFill="1" applyAlignment="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3" fillId="2" borderId="0" xfId="0" applyNumberFormat="1" applyFont="1" applyFill="1">
      <alignment vertical="center" wrapText="1"/>
    </xf>
    <xf numFmtId="164" fontId="0" fillId="6" borderId="0" xfId="0" applyNumberFormat="1" applyFont="1" applyFill="1" applyBorder="1" applyAlignment="1">
      <alignment vertical="center" wrapText="1"/>
    </xf>
    <xf numFmtId="164" fontId="0" fillId="2" borderId="0" xfId="0" applyNumberFormat="1" applyFont="1" applyFill="1" applyBorder="1" applyAlignment="1">
      <alignment vertical="center" wrapText="1"/>
    </xf>
    <xf numFmtId="0" fontId="2" fillId="2" borderId="1" xfId="0" applyNumberFormat="1" applyFont="1" applyFill="1" applyBorder="1" applyAlignment="1">
      <alignment horizontal="right"/>
    </xf>
    <xf numFmtId="164" fontId="0" fillId="2" borderId="0" xfId="0" applyNumberFormat="1" applyFont="1" applyFill="1" applyBorder="1" applyAlignment="1">
      <alignment vertical="center"/>
    </xf>
    <xf numFmtId="164" fontId="11" fillId="3" borderId="0" xfId="1" applyNumberFormat="1" applyFont="1" applyFill="1" applyBorder="1" applyAlignment="1">
      <alignment vertical="center"/>
    </xf>
    <xf numFmtId="168" fontId="2" fillId="2" borderId="1" xfId="1" applyNumberFormat="1" applyFont="1" applyFill="1" applyBorder="1" applyAlignment="1"/>
    <xf numFmtId="164" fontId="0" fillId="2" borderId="0" xfId="8" applyNumberFormat="1" applyFont="1" applyFill="1" applyBorder="1" applyAlignment="1">
      <alignment vertical="center" wrapText="1"/>
    </xf>
    <xf numFmtId="164" fontId="0" fillId="6" borderId="0" xfId="8" applyNumberFormat="1" applyFont="1" applyFill="1" applyBorder="1" applyAlignment="1">
      <alignment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5" fillId="2" borderId="0" xfId="3" applyAlignment="1">
      <alignment vertical="top"/>
    </xf>
    <xf numFmtId="0" fontId="12" fillId="4" borderId="0" xfId="0" applyFont="1" applyFill="1" applyBorder="1" applyAlignment="1">
      <alignment horizontal="right" indent="1"/>
    </xf>
    <xf numFmtId="167"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Encabezado 1" xfId="3" builtinId="16" customBuiltin="1"/>
    <cellStyle name="Encabezado 4" xfId="6" builtinId="19" customBuiltin="1"/>
    <cellStyle name="Millares [0]" xfId="7" builtinId="6" customBuiltin="1"/>
    <cellStyle name="Moneda" xfId="1" builtinId="4" customBuiltin="1"/>
    <cellStyle name="Moneda [0]" xfId="8" builtinId="7" customBuiltin="1"/>
    <cellStyle name="Normal" xfId="0" builtinId="0" customBuiltin="1"/>
    <cellStyle name="Notas" xfId="10" builtinId="10" customBuiltin="1"/>
    <cellStyle name="Porcentaje" xfId="9" builtinId="5" customBuiltin="1"/>
    <cellStyle name="Título" xfId="2" builtinId="15" customBuiltin="1"/>
    <cellStyle name="Título 2" xfId="4" builtinId="17" customBuiltin="1"/>
    <cellStyle name="Título 3" xfId="5" builtinId="18" customBuiltin="1"/>
  </cellStyles>
  <dxfs count="59">
    <dxf>
      <font>
        <b val="0"/>
        <i val="0"/>
        <strike val="0"/>
        <condense val="0"/>
        <extend val="0"/>
        <outline val="0"/>
        <shadow val="0"/>
        <u val="none"/>
        <vertAlign val="baseline"/>
        <sz val="11"/>
        <color theme="3"/>
        <name val="Segoe UI"/>
        <family val="2"/>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numFmt numFmtId="164" formatCode="&quot;$&quot;#,##0;\-&quot;$&quot;#,##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4" formatCode="&quot;$&quot;#,##0;\-&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Pérdidas y ganancias" defaultPivotStyle="PivotStyleLight16">
    <tableStyle name="Gastos" pivot="0" count="7" xr9:uid="{00000000-0011-0000-FFFF-FFFF00000000}">
      <tableStyleElement type="wholeTable" dxfId="58"/>
      <tableStyleElement type="headerRow" dxfId="57"/>
      <tableStyleElement type="totalRow" dxfId="56"/>
      <tableStyleElement type="firstColumn" dxfId="55"/>
      <tableStyleElement type="lastColumn" dxfId="54"/>
      <tableStyleElement type="firstColumnStripe" dxfId="53"/>
      <tableStyleElement type="secondColumnStripe" dxfId="52"/>
    </tableStyle>
    <tableStyle name="Pérdidas y ganancias" pivot="0" count="7" xr9:uid="{00000000-0011-0000-FFFF-FFFF01000000}">
      <tableStyleElement type="wholeTable" dxfId="51"/>
      <tableStyleElement type="headerRow" dxfId="50"/>
      <tableStyleElement type="totalRow" dxfId="49"/>
      <tableStyleElement type="firstColumn" dxfId="48"/>
      <tableStyleElement type="lastColumn" dxfId="47"/>
      <tableStyleElement type="firstColumnStripe" dxfId="46"/>
      <tableStyleElement type="secondColumnStripe"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Ingresos!$B$12</c:f>
              <c:strCache>
                <c:ptCount val="1"/>
                <c:pt idx="0">
                  <c:v>Beneficio bruto</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Ingresos!$C$12:$N$12</c:f>
              <c:numCache>
                <c:formatCode>"$"#,##0;\-"$"#,##0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'Gastos de funcionamiento'!$B$17</c:f>
              <c:strCache>
                <c:ptCount val="1"/>
                <c:pt idx="0">
                  <c:v>Gastos totales de funcionamiento</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'Gastos de funcionamiento'!$C$17:$N$17</c:f>
              <c:numCache>
                <c:formatCode>"$"#,##0;\-"$"#,##0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s-E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Gráfico 2" descr="Gráfico de líneas que muestra el beneficio bruto y los gastos totales de funcionamient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Ingresos" displayName="Ingresos" ref="B3:O10" totalsRowCount="1" headerRowDxfId="44">
  <autoFilter ref="B3:O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Ingresos" totalsRowLabel="Ventas netas" dataDxfId="43" totalsRowDxfId="42"/>
    <tableColumn id="2" xr3:uid="{00000000-0010-0000-0000-000002000000}" name="ENE." totalsRowFunction="custom" dataDxfId="41" totalsRowDxfId="40">
      <totalsRowFormula>IF(SUM(C4:C9)=0,"",SUM(C4:C9))</totalsRowFormula>
    </tableColumn>
    <tableColumn id="3" xr3:uid="{00000000-0010-0000-0000-000003000000}" name="FEB." totalsRowFunction="custom" dataDxfId="39" totalsRowDxfId="38">
      <totalsRowFormula>IF(SUM(D4:D9)=0,"",SUM(D4:D9))</totalsRowFormula>
    </tableColumn>
    <tableColumn id="4" xr3:uid="{00000000-0010-0000-0000-000004000000}" name="MAR." totalsRowFunction="custom" dataDxfId="37" totalsRowDxfId="36">
      <totalsRowFormula>IF(SUM(E4:E9)=0,"",SUM(E4:E9))</totalsRowFormula>
    </tableColumn>
    <tableColumn id="5" xr3:uid="{00000000-0010-0000-0000-000005000000}" name="ABR." totalsRowFunction="custom" dataDxfId="35" totalsRowDxfId="34">
      <totalsRowFormula>IF(SUM(F4:F9)=0,"",SUM(F4:F9))</totalsRowFormula>
    </tableColumn>
    <tableColumn id="6" xr3:uid="{00000000-0010-0000-0000-000006000000}" name="MAY." totalsRowFunction="custom" dataDxfId="33" totalsRowDxfId="32">
      <totalsRowFormula>IF(SUM(G4:G9)=0,"",SUM(G4:G9))</totalsRowFormula>
    </tableColumn>
    <tableColumn id="7" xr3:uid="{00000000-0010-0000-0000-000007000000}" name="JUN." totalsRowFunction="custom" dataDxfId="31" totalsRowDxfId="30">
      <totalsRowFormula>IF(SUM(H4:H9)=0,"",SUM(H4:H9))</totalsRowFormula>
    </tableColumn>
    <tableColumn id="8" xr3:uid="{00000000-0010-0000-0000-000008000000}" name="JUL." totalsRowFunction="custom" dataDxfId="29" totalsRowDxfId="28">
      <totalsRowFormula>IF(SUM(I4:I9)=0,"",SUM(I4:I9))</totalsRowFormula>
    </tableColumn>
    <tableColumn id="9" xr3:uid="{00000000-0010-0000-0000-000009000000}" name="AGO." totalsRowFunction="custom" dataDxfId="27" totalsRowDxfId="26">
      <totalsRowFormula>IF(SUM(J4:J9)=0,"",SUM(J4:J9))</totalsRowFormula>
    </tableColumn>
    <tableColumn id="10" xr3:uid="{00000000-0010-0000-0000-00000A000000}" name="SEP." totalsRowFunction="custom" dataDxfId="25" totalsRowDxfId="24">
      <totalsRowFormula>IF(SUM(K4:K9)=0,"",SUM(K4:K9))</totalsRowFormula>
    </tableColumn>
    <tableColumn id="11" xr3:uid="{00000000-0010-0000-0000-00000B000000}" name="OCT." totalsRowFunction="custom" dataDxfId="23" totalsRowDxfId="22">
      <totalsRowFormula>IF(SUM(L4:L9)=0,"",SUM(L4:L9))</totalsRowFormula>
    </tableColumn>
    <tableColumn id="12" xr3:uid="{00000000-0010-0000-0000-00000C000000}" name="NOV." totalsRowFunction="custom" dataDxfId="21" totalsRowDxfId="20">
      <totalsRowFormula>IF(SUM(M4:M9)=0,"",SUM(M4:M9))</totalsRowFormula>
    </tableColumn>
    <tableColumn id="13" xr3:uid="{00000000-0010-0000-0000-00000D000000}" name="DIC." totalsRowFunction="custom" dataDxfId="19" totalsRowDxfId="18">
      <totalsRowFormula>IF(SUM(N4:N9)=0,"",SUM(N4:N9))</totalsRowFormula>
    </tableColumn>
    <tableColumn id="14" xr3:uid="{00000000-0010-0000-0000-00000E000000}" name="AÑO ACTUAL" totalsRowFunction="sum" dataDxfId="17" totalsRowDxfId="16">
      <calculatedColumnFormula>SUM(C4:N4)</calculatedColumnFormula>
    </tableColumn>
  </tableColumns>
  <tableStyleInfo name="Pérdidas y ganancias" showFirstColumn="0" showLastColumn="0" showRowStripes="1" showColumnStripes="0"/>
  <extLst>
    <ext xmlns:x14="http://schemas.microsoft.com/office/spreadsheetml/2009/9/main" uri="{504A1905-F514-4f6f-8877-14C23A59335A}">
      <x14:table altTextSummary="Escribe los ingresos de cada mes en esta tabla. El importe del año hasta la fecha se calcula automáticament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Gastos" displayName="Gastos" ref="B3:O17" totalsRowCount="1" headerRowDxfId="15">
  <autoFilter ref="B3:O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Gastos de funcionamiento" totalsRowLabel="Gastos totales de funcionamiento" dataDxfId="14" totalsRowDxfId="13"/>
    <tableColumn id="2" xr3:uid="{00000000-0010-0000-0100-000002000000}" name="ENE." totalsRowFunction="custom" totalsRowDxfId="12">
      <totalsRowFormula>IF(SUM(C4:C16)=0,"",SUM(C4:C16))</totalsRowFormula>
    </tableColumn>
    <tableColumn id="3" xr3:uid="{00000000-0010-0000-0100-000003000000}" name="FEB." totalsRowFunction="custom" totalsRowDxfId="11">
      <totalsRowFormula>IF(SUM(D4:D16)=0,"",SUM(D4:D16))</totalsRowFormula>
    </tableColumn>
    <tableColumn id="4" xr3:uid="{00000000-0010-0000-0100-000004000000}" name="MAR." totalsRowFunction="custom" totalsRowDxfId="10">
      <totalsRowFormula>IF(SUM(E4:E16)=0,"",SUM(E4:E16))</totalsRowFormula>
    </tableColumn>
    <tableColumn id="5" xr3:uid="{00000000-0010-0000-0100-000005000000}" name="ABR." totalsRowFunction="custom" totalsRowDxfId="9">
      <totalsRowFormula>IF(SUM(F4:F16)=0,"",SUM(F4:F16))</totalsRowFormula>
    </tableColumn>
    <tableColumn id="6" xr3:uid="{00000000-0010-0000-0100-000006000000}" name="MAY." totalsRowFunction="custom" totalsRowDxfId="8">
      <totalsRowFormula>IF(SUM(G4:G16)=0,"",SUM(G4:G16))</totalsRowFormula>
    </tableColumn>
    <tableColumn id="7" xr3:uid="{00000000-0010-0000-0100-000007000000}" name="JUN." totalsRowFunction="custom" totalsRowDxfId="7">
      <totalsRowFormula>IF(SUM(H4:H16)=0,"",SUM(H4:H16))</totalsRowFormula>
    </tableColumn>
    <tableColumn id="8" xr3:uid="{00000000-0010-0000-0100-000008000000}" name="JUL." totalsRowFunction="custom" totalsRowDxfId="6">
      <totalsRowFormula>IF(SUM(I4:I16)=0,"",SUM(I4:I16))</totalsRowFormula>
    </tableColumn>
    <tableColumn id="9" xr3:uid="{00000000-0010-0000-0100-000009000000}" name="AGO." totalsRowFunction="custom" totalsRowDxfId="5">
      <totalsRowFormula>IF(SUM(J4:J16)=0,"",SUM(J4:J16))</totalsRowFormula>
    </tableColumn>
    <tableColumn id="10" xr3:uid="{00000000-0010-0000-0100-00000A000000}" name="SEP." totalsRowFunction="custom" totalsRowDxfId="4">
      <totalsRowFormula>IF(SUM(K4:K16)=0,"",SUM(K4:K16))</totalsRowFormula>
    </tableColumn>
    <tableColumn id="11" xr3:uid="{00000000-0010-0000-0100-00000B000000}" name="OCT." totalsRowFunction="custom" totalsRowDxfId="3">
      <totalsRowFormula>IF(SUM(L4:L16)=0,"",SUM(L4:L16))</totalsRowFormula>
    </tableColumn>
    <tableColumn id="12" xr3:uid="{00000000-0010-0000-0100-00000C000000}" name="NOV." totalsRowFunction="custom" totalsRowDxfId="2">
      <totalsRowFormula>IF(SUM(M4:M16)=0,"",SUM(M4:M16))</totalsRowFormula>
    </tableColumn>
    <tableColumn id="13" xr3:uid="{00000000-0010-0000-0100-00000D000000}" name="DIC." totalsRowFunction="custom" totalsRowDxfId="1">
      <totalsRowFormula>IF(SUM(N4:N16)=0,"",SUM(N4:N16))</totalsRowFormula>
    </tableColumn>
    <tableColumn id="14" xr3:uid="{00000000-0010-0000-0100-00000E000000}" name="AÑO ACTUAL" totalsRowFunction="sum" totalsRowDxfId="0" totalsRowCellStyle="Moneda [0]">
      <calculatedColumnFormula>SUM(C4:N4)</calculatedColumnFormula>
    </tableColumn>
  </tableColumns>
  <tableStyleInfo name="Gastos" showFirstColumn="0" showLastColumn="0" showRowStripes="1" showColumnStripes="0"/>
  <extLst>
    <ext xmlns:x14="http://schemas.microsoft.com/office/spreadsheetml/2009/9/main" uri="{504A1905-F514-4f6f-8877-14C23A59335A}">
      <x14:table altTextSummary="Escribe los gastos de funcionamiento para cada mes en esta tabla. El importe del año hasta la fecha se calcula automáticamente"/>
    </ext>
  </extLst>
</table>
</file>

<file path=xl/theme/theme1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9"/>
  <sheetViews>
    <sheetView showGridLines="0" tabSelected="1" workbookViewId="0"/>
  </sheetViews>
  <sheetFormatPr baseColWidth="10" defaultColWidth="9" defaultRowHeight="30" customHeight="1" x14ac:dyDescent="0.3"/>
  <cols>
    <col min="1" max="1" width="1.875" customWidth="1"/>
    <col min="2" max="2" width="41" customWidth="1"/>
    <col min="3" max="14" width="10" customWidth="1"/>
    <col min="15" max="15" width="20.25" customWidth="1"/>
    <col min="16" max="16" width="2.625" customWidth="1"/>
  </cols>
  <sheetData>
    <row r="1" spans="1:15" s="7" customFormat="1" ht="30" customHeight="1" x14ac:dyDescent="0.3">
      <c r="A1" s="1"/>
      <c r="B1" s="40" t="s">
        <v>0</v>
      </c>
      <c r="C1" s="41" t="s">
        <v>6</v>
      </c>
      <c r="D1" s="41"/>
      <c r="E1" s="41"/>
      <c r="F1" s="41"/>
      <c r="G1" s="41"/>
      <c r="H1" s="41"/>
      <c r="I1" s="41"/>
      <c r="J1" s="41"/>
      <c r="K1" s="41"/>
      <c r="L1" s="38" t="s">
        <v>8</v>
      </c>
      <c r="M1" s="38"/>
      <c r="N1" s="38"/>
      <c r="O1" s="38"/>
    </row>
    <row r="2" spans="1:15" ht="65.099999999999994" customHeight="1" x14ac:dyDescent="0.3">
      <c r="A2" s="1"/>
      <c r="B2" s="40"/>
      <c r="C2" s="37" t="s">
        <v>7</v>
      </c>
      <c r="D2" s="37"/>
      <c r="E2" s="37"/>
      <c r="F2" s="37"/>
      <c r="G2" s="37"/>
      <c r="H2" s="37"/>
      <c r="I2" s="37"/>
      <c r="J2" s="37"/>
      <c r="K2" s="37"/>
      <c r="L2" s="39">
        <f>IngresosNetos</f>
        <v>72450.139999999985</v>
      </c>
      <c r="M2" s="39"/>
      <c r="N2" s="39"/>
      <c r="O2" s="39"/>
    </row>
    <row r="3" spans="1:15" ht="105" customHeight="1" x14ac:dyDescent="0.3">
      <c r="A3" s="1"/>
      <c r="B3" s="35" t="s">
        <v>49</v>
      </c>
      <c r="C3" s="36"/>
      <c r="D3" s="36"/>
      <c r="E3" s="36"/>
      <c r="F3" s="36"/>
      <c r="G3" s="36"/>
      <c r="H3" s="36"/>
      <c r="I3" s="36"/>
      <c r="J3" s="36"/>
      <c r="K3" s="36"/>
      <c r="L3" s="36"/>
      <c r="M3" s="36"/>
      <c r="N3" s="36"/>
      <c r="O3" s="36"/>
    </row>
    <row r="4" spans="1:15" s="22" customFormat="1" ht="39.950000000000003" customHeight="1" thickBot="1" x14ac:dyDescent="0.35">
      <c r="A4" s="4"/>
      <c r="B4" s="21"/>
      <c r="C4" s="32" t="s">
        <v>37</v>
      </c>
      <c r="D4" s="32" t="s">
        <v>38</v>
      </c>
      <c r="E4" s="32" t="s">
        <v>39</v>
      </c>
      <c r="F4" s="32" t="s">
        <v>40</v>
      </c>
      <c r="G4" s="32" t="s">
        <v>41</v>
      </c>
      <c r="H4" s="32" t="s">
        <v>42</v>
      </c>
      <c r="I4" s="32" t="s">
        <v>43</v>
      </c>
      <c r="J4" s="32" t="s">
        <v>44</v>
      </c>
      <c r="K4" s="32" t="s">
        <v>45</v>
      </c>
      <c r="L4" s="32" t="s">
        <v>46</v>
      </c>
      <c r="M4" s="32" t="s">
        <v>47</v>
      </c>
      <c r="N4" s="32" t="s">
        <v>48</v>
      </c>
      <c r="O4" s="29" t="s">
        <v>9</v>
      </c>
    </row>
    <row r="5" spans="1:15" ht="30" customHeight="1" x14ac:dyDescent="0.3">
      <c r="A5" s="1"/>
      <c r="B5" s="5" t="s">
        <v>1</v>
      </c>
      <c r="C5" s="20">
        <f>IFERROR(Ingresos!C12-Gastos[[#Totals],[ENE.]],"")</f>
        <v>14159</v>
      </c>
      <c r="D5" s="20">
        <f>IFERROR(Ingresos!D12-Gastos[[#Totals],[FEB.]],"")</f>
        <v>24980.75</v>
      </c>
      <c r="E5" s="20">
        <f>IFERROR(Ingresos!E12-Gastos[[#Totals],[MAR.]],"")</f>
        <v>15642.18</v>
      </c>
      <c r="F5" s="20">
        <f>IFERROR(Ingresos!F12-Gastos[[#Totals],[ABR.]],"")</f>
        <v>-17559.510000000002</v>
      </c>
      <c r="G5" s="20">
        <f>IFERROR(Ingresos!G12-Gastos[[#Totals],[MAY.]],"")</f>
        <v>17043.969999999998</v>
      </c>
      <c r="H5" s="20">
        <f>IFERROR(Ingresos!H12-Gastos[[#Totals],[JUN.]],"")</f>
        <v>19215.589999999997</v>
      </c>
      <c r="I5" s="20">
        <f>IFERROR(Ingresos!I12-Gastos[[#Totals],[JUL.]],"")</f>
        <v>19082.359999999997</v>
      </c>
      <c r="J5" s="20" t="str">
        <f>IFERROR(Ingresos!J12-Gastos[[#Totals],[AGO.]],"")</f>
        <v/>
      </c>
      <c r="K5" s="20" t="str">
        <f>IFERROR(Ingresos!K12-Gastos[[#Totals],[SEP.]],"")</f>
        <v/>
      </c>
      <c r="L5" s="20" t="str">
        <f>IFERROR(Ingresos!L12-Gastos[[#Totals],[OCT.]],"")</f>
        <v/>
      </c>
      <c r="M5" s="20" t="str">
        <f>IFERROR(Ingresos!M12-Gastos[[#Totals],[NOV.]],"")</f>
        <v/>
      </c>
      <c r="N5" s="20" t="str">
        <f>IFERROR(Ingresos!N12-Gastos[[#Totals],[DIC.]],"")</f>
        <v/>
      </c>
      <c r="O5" s="20">
        <f>IFERROR(Ingresos!O12-Gastos[[#Totals],[AÑO ACTUAL]],"")</f>
        <v>134210.34000000003</v>
      </c>
    </row>
    <row r="6" spans="1:15" ht="30" customHeight="1" x14ac:dyDescent="0.3">
      <c r="A6" s="1"/>
      <c r="B6" s="2" t="s">
        <v>2</v>
      </c>
      <c r="C6" s="14">
        <v>-100</v>
      </c>
      <c r="D6" s="14">
        <v>-105</v>
      </c>
      <c r="E6" s="14">
        <v>-110.25</v>
      </c>
      <c r="F6" s="14">
        <v>-115.76</v>
      </c>
      <c r="G6" s="14">
        <v>-121.55</v>
      </c>
      <c r="H6" s="14">
        <v>-127.63</v>
      </c>
      <c r="I6" s="14">
        <v>-134.01</v>
      </c>
      <c r="J6" s="14"/>
      <c r="K6" s="14"/>
      <c r="L6" s="14"/>
      <c r="M6" s="14"/>
      <c r="N6" s="14"/>
      <c r="O6" s="15">
        <f t="shared" ref="O6:O8" si="0">SUM(C6:N6)</f>
        <v>-814.19999999999993</v>
      </c>
    </row>
    <row r="7" spans="1:15" ht="30" customHeight="1" x14ac:dyDescent="0.3">
      <c r="A7" s="1"/>
      <c r="B7" s="5" t="s">
        <v>3</v>
      </c>
      <c r="C7" s="16">
        <f>IFERROR(C5+C6,"")</f>
        <v>14059</v>
      </c>
      <c r="D7" s="16">
        <f t="shared" ref="D7:N7" si="1">IFERROR(D5+D6,"")</f>
        <v>24875.75</v>
      </c>
      <c r="E7" s="16">
        <f t="shared" si="1"/>
        <v>15531.93</v>
      </c>
      <c r="F7" s="16">
        <f t="shared" si="1"/>
        <v>-17675.27</v>
      </c>
      <c r="G7" s="16">
        <f t="shared" si="1"/>
        <v>16922.419999999998</v>
      </c>
      <c r="H7" s="16">
        <f t="shared" si="1"/>
        <v>19087.959999999995</v>
      </c>
      <c r="I7" s="16">
        <f t="shared" si="1"/>
        <v>18948.349999999999</v>
      </c>
      <c r="J7" s="16" t="str">
        <f t="shared" si="1"/>
        <v/>
      </c>
      <c r="K7" s="16" t="str">
        <f t="shared" si="1"/>
        <v/>
      </c>
      <c r="L7" s="16" t="str">
        <f t="shared" si="1"/>
        <v/>
      </c>
      <c r="M7" s="16" t="str">
        <f t="shared" si="1"/>
        <v/>
      </c>
      <c r="N7" s="16" t="str">
        <f t="shared" si="1"/>
        <v/>
      </c>
      <c r="O7" s="17">
        <f t="shared" si="0"/>
        <v>91750.139999999985</v>
      </c>
    </row>
    <row r="8" spans="1:15" ht="30" customHeight="1" x14ac:dyDescent="0.3">
      <c r="A8" s="1"/>
      <c r="B8" s="2" t="s">
        <v>4</v>
      </c>
      <c r="C8" s="14">
        <v>2400</v>
      </c>
      <c r="D8" s="14">
        <v>2500</v>
      </c>
      <c r="E8" s="14">
        <v>2600</v>
      </c>
      <c r="F8" s="14">
        <v>2700</v>
      </c>
      <c r="G8" s="14">
        <v>2900</v>
      </c>
      <c r="H8" s="14">
        <v>3000</v>
      </c>
      <c r="I8" s="14">
        <v>3200</v>
      </c>
      <c r="J8" s="14"/>
      <c r="K8" s="14"/>
      <c r="L8" s="14"/>
      <c r="M8" s="14"/>
      <c r="N8" s="14"/>
      <c r="O8" s="15">
        <f t="shared" si="0"/>
        <v>19300</v>
      </c>
    </row>
    <row r="9" spans="1:15" ht="30" customHeight="1" x14ac:dyDescent="0.3">
      <c r="A9" s="1"/>
      <c r="B9" s="6" t="s">
        <v>5</v>
      </c>
      <c r="C9" s="18">
        <f>IFERROR(C7-C8,"")</f>
        <v>11659</v>
      </c>
      <c r="D9" s="18">
        <f t="shared" ref="D9:O9" si="2">IFERROR(D7-D8,"")</f>
        <v>22375.75</v>
      </c>
      <c r="E9" s="18">
        <f t="shared" si="2"/>
        <v>12931.93</v>
      </c>
      <c r="F9" s="18">
        <f t="shared" si="2"/>
        <v>-20375.27</v>
      </c>
      <c r="G9" s="18">
        <f t="shared" si="2"/>
        <v>14022.419999999998</v>
      </c>
      <c r="H9" s="18">
        <f t="shared" si="2"/>
        <v>16087.959999999995</v>
      </c>
      <c r="I9" s="18">
        <f t="shared" si="2"/>
        <v>15748.349999999999</v>
      </c>
      <c r="J9" s="18" t="str">
        <f t="shared" si="2"/>
        <v/>
      </c>
      <c r="K9" s="18" t="str">
        <f t="shared" si="2"/>
        <v/>
      </c>
      <c r="L9" s="18" t="str">
        <f t="shared" si="2"/>
        <v/>
      </c>
      <c r="M9" s="18" t="str">
        <f t="shared" si="2"/>
        <v/>
      </c>
      <c r="N9" s="18" t="str">
        <f t="shared" si="2"/>
        <v/>
      </c>
      <c r="O9" s="19">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ear un resumen de pérdidas y ganancias en esta hoja de cálculo. Escribe el año en la celda B1 y el nombre compañía en la celda C2. El ingreso neto se calcula automáticamente en la celda de L2. El gráfico está en la celda B3" sqref="A1" xr:uid="{00000000-0002-0000-0000-000000000000}"/>
    <dataValidation allowBlank="1" showInputMessage="1" prompt="El título de esta hoja de cálculo se muestra en esta celda. Escribe el nombre de la compañía en la celda de abajo" sqref="C1:K1" xr:uid="{00000000-0002-0000-0000-000001000000}"/>
    <dataValidation allowBlank="1" showInputMessage="1" showErrorMessage="1" prompt="Los ingresos netos se calculan automáticamente en la celda de abajo" sqref="L1:O1" xr:uid="{00000000-0002-0000-0000-000002000000}"/>
    <dataValidation allowBlank="1" showInputMessage="1" showErrorMessage="1" prompt="Los ingresos de funcionamiento se calculan automáticamente en las celdas de la derecha. Escribe el ingreso de intereses tratado como gasto en las celdas C6 a O6" sqref="B5" xr:uid="{00000000-0002-0000-0000-000003000000}"/>
    <dataValidation allowBlank="1" showInputMessage="1" showErrorMessage="1" prompt="Escribe el ingreso de intereses tratado como gasto en las celdas de la derecha. Los ingresos antes de impuestos sobre la renta se calculan automáticamente en las celdas C7 a O7" sqref="B6" xr:uid="{00000000-0002-0000-0000-000004000000}"/>
    <dataValidation allowBlank="1" showInputMessage="1" showErrorMessage="1" prompt="Los ingresos antes de impuestos sobre la renta se calculan automáticamente en las celdas de la derecha. Escribe los gastos del impuesto sobre la renta en las celdas C8 a O8" sqref="B7" xr:uid="{00000000-0002-0000-0000-000005000000}"/>
    <dataValidation allowBlank="1" showInputMessage="1" showErrorMessage="1" prompt="Escribe los gastos del impuesto sobre la renta en las celdas de la derecha. El beneficio neto se calcula automáticamente en las celdas C9 a O9" sqref="B8" xr:uid="{00000000-0002-0000-0000-000006000000}"/>
    <dataValidation allowBlank="1" showInputMessage="1" showErrorMessage="1" prompt="El beneficio neto se calcula automáticamente en las celdas de la derecha" sqref="B9" xr:uid="{00000000-0002-0000-0000-000007000000}"/>
    <dataValidation allowBlank="1" showInputMessage="1" showErrorMessage="1" prompt="Escribe el año en esta celda." sqref="B1" xr:uid="{00000000-0002-0000-0000-000008000000}"/>
    <dataValidation allowBlank="1" showInputMessage="1" showErrorMessage="1" prompt="Los ingresos netos se calculan automáticamente en esta celda. Escribe los detalles de los ingresos en la tabla de ingresos y gastos de funcionamiento en la tabla de gastos" sqref="L2:O2" xr:uid="{00000000-0002-0000-0000-000009000000}"/>
    <dataValidation allowBlank="1" showInputMessage="1" showErrorMessage="1" prompt="Escribe el nombre de la compañía en esta celda. El ingreso neto se calcula automáticamente en la celda de la derecha" sqref="C2:K2" xr:uid="{00000000-0002-0000-0000-00000A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2"/>
  <sheetViews>
    <sheetView showGridLines="0" workbookViewId="0"/>
  </sheetViews>
  <sheetFormatPr baseColWidth="10" defaultColWidth="9" defaultRowHeight="30" customHeight="1" x14ac:dyDescent="0.3"/>
  <cols>
    <col min="1" max="1" width="1.875" customWidth="1"/>
    <col min="2" max="2" width="41" customWidth="1"/>
    <col min="3" max="14" width="10" customWidth="1"/>
    <col min="15" max="15" width="20.25" customWidth="1"/>
    <col min="16" max="16" width="2.625" customWidth="1"/>
  </cols>
  <sheetData>
    <row r="1" spans="1:15" s="7" customFormat="1" ht="30" customHeight="1" x14ac:dyDescent="0.3">
      <c r="A1" s="26"/>
      <c r="B1" s="40" t="str">
        <f>'Gastos de funcionamiento'!B1:B2</f>
        <v>AÑO</v>
      </c>
      <c r="C1" s="41" t="s">
        <v>20</v>
      </c>
      <c r="D1" s="41"/>
      <c r="E1" s="41"/>
      <c r="F1" s="41"/>
      <c r="G1" s="41"/>
      <c r="H1" s="41"/>
      <c r="I1" s="41"/>
      <c r="J1" s="41"/>
      <c r="K1" s="41"/>
      <c r="L1"/>
      <c r="M1"/>
      <c r="N1"/>
      <c r="O1"/>
    </row>
    <row r="2" spans="1:15" ht="65.099999999999994" customHeight="1" x14ac:dyDescent="0.3">
      <c r="A2" s="1"/>
      <c r="B2" s="40"/>
      <c r="C2" s="37" t="str">
        <f>'Pérdidas y ganancias'!C2:K2</f>
        <v>NOMBRE DE LA COMPAÑÍA</v>
      </c>
      <c r="D2" s="37"/>
      <c r="E2" s="37"/>
      <c r="F2" s="37"/>
      <c r="G2" s="37"/>
      <c r="H2" s="37"/>
      <c r="I2" s="37"/>
      <c r="J2" s="37"/>
      <c r="K2" s="37"/>
    </row>
    <row r="3" spans="1:15" ht="30" customHeight="1" x14ac:dyDescent="0.3">
      <c r="A3" s="4"/>
      <c r="B3" s="23" t="s">
        <v>10</v>
      </c>
      <c r="C3" s="24" t="s">
        <v>37</v>
      </c>
      <c r="D3" s="24" t="s">
        <v>38</v>
      </c>
      <c r="E3" s="24" t="s">
        <v>39</v>
      </c>
      <c r="F3" s="24" t="s">
        <v>40</v>
      </c>
      <c r="G3" s="24" t="s">
        <v>41</v>
      </c>
      <c r="H3" s="24" t="s">
        <v>42</v>
      </c>
      <c r="I3" s="24" t="s">
        <v>43</v>
      </c>
      <c r="J3" s="24" t="s">
        <v>44</v>
      </c>
      <c r="K3" s="24" t="s">
        <v>45</v>
      </c>
      <c r="L3" s="24" t="s">
        <v>46</v>
      </c>
      <c r="M3" s="24" t="s">
        <v>47</v>
      </c>
      <c r="N3" s="24" t="s">
        <v>48</v>
      </c>
      <c r="O3" s="24" t="s">
        <v>9</v>
      </c>
    </row>
    <row r="4" spans="1:15" ht="30" customHeight="1" x14ac:dyDescent="0.3">
      <c r="A4" s="1"/>
      <c r="B4" s="10" t="s">
        <v>11</v>
      </c>
      <c r="C4" s="33">
        <v>50000</v>
      </c>
      <c r="D4" s="33">
        <v>63098</v>
      </c>
      <c r="E4" s="33">
        <v>55125</v>
      </c>
      <c r="F4" s="33">
        <v>23881</v>
      </c>
      <c r="G4" s="33">
        <v>60775.31</v>
      </c>
      <c r="H4" s="33">
        <v>63814.080000000002</v>
      </c>
      <c r="I4" s="33">
        <v>67004.78</v>
      </c>
      <c r="J4" s="33">
        <v>89000</v>
      </c>
      <c r="K4" s="33"/>
      <c r="L4" s="33"/>
      <c r="M4" s="33"/>
      <c r="N4" s="33"/>
      <c r="O4" s="33">
        <f>SUM(C4:N4)</f>
        <v>472698.17000000004</v>
      </c>
    </row>
    <row r="5" spans="1:15" ht="30" customHeight="1" x14ac:dyDescent="0.3">
      <c r="A5" s="1"/>
      <c r="B5" s="10" t="s">
        <v>12</v>
      </c>
      <c r="C5" s="33">
        <v>0</v>
      </c>
      <c r="D5" s="33">
        <v>-500</v>
      </c>
      <c r="E5" s="33">
        <v>0</v>
      </c>
      <c r="F5" s="33">
        <v>0</v>
      </c>
      <c r="G5" s="33">
        <v>-234</v>
      </c>
      <c r="H5" s="33">
        <v>0</v>
      </c>
      <c r="I5" s="33">
        <v>0</v>
      </c>
      <c r="J5" s="33">
        <v>-300</v>
      </c>
      <c r="K5" s="33"/>
      <c r="L5" s="33"/>
      <c r="M5" s="33"/>
      <c r="N5" s="33"/>
      <c r="O5" s="33">
        <f t="shared" ref="O5:O11" si="0">SUM(C5:N5)</f>
        <v>-1034</v>
      </c>
    </row>
    <row r="6" spans="1:15" ht="30" customHeight="1" x14ac:dyDescent="0.3">
      <c r="A6" s="1"/>
      <c r="B6" s="10" t="s">
        <v>13</v>
      </c>
      <c r="C6" s="33">
        <v>-5000</v>
      </c>
      <c r="D6" s="33">
        <v>-5250</v>
      </c>
      <c r="E6" s="33">
        <v>-5513</v>
      </c>
      <c r="F6" s="33">
        <v>-5788</v>
      </c>
      <c r="G6" s="33">
        <v>-6078</v>
      </c>
      <c r="H6" s="33">
        <v>-5324</v>
      </c>
      <c r="I6" s="33">
        <v>-6700</v>
      </c>
      <c r="J6" s="33">
        <v>-400</v>
      </c>
      <c r="K6" s="33"/>
      <c r="L6" s="33"/>
      <c r="M6" s="33"/>
      <c r="N6" s="33"/>
      <c r="O6" s="33">
        <f t="shared" si="0"/>
        <v>-40053</v>
      </c>
    </row>
    <row r="7" spans="1:15" ht="30" customHeight="1" x14ac:dyDescent="0.3">
      <c r="A7" s="1"/>
      <c r="B7" s="10" t="s">
        <v>14</v>
      </c>
      <c r="C7" s="33">
        <v>0</v>
      </c>
      <c r="D7" s="33">
        <v>0</v>
      </c>
      <c r="E7" s="33">
        <v>0</v>
      </c>
      <c r="F7" s="33">
        <v>0</v>
      </c>
      <c r="G7" s="33">
        <v>0</v>
      </c>
      <c r="H7" s="33">
        <v>0</v>
      </c>
      <c r="I7" s="33">
        <v>0</v>
      </c>
      <c r="J7" s="33">
        <v>2000</v>
      </c>
      <c r="K7" s="33"/>
      <c r="L7" s="33"/>
      <c r="M7" s="33"/>
      <c r="N7" s="33"/>
      <c r="O7" s="33">
        <f t="shared" si="0"/>
        <v>2000</v>
      </c>
    </row>
    <row r="8" spans="1:15" ht="30" customHeight="1" x14ac:dyDescent="0.3">
      <c r="A8" s="1"/>
      <c r="B8" s="10" t="s">
        <v>15</v>
      </c>
      <c r="C8" s="33">
        <v>0</v>
      </c>
      <c r="D8" s="33">
        <v>0</v>
      </c>
      <c r="E8" s="33">
        <v>0</v>
      </c>
      <c r="F8" s="33">
        <v>0</v>
      </c>
      <c r="G8" s="33">
        <v>0</v>
      </c>
      <c r="H8" s="33">
        <v>0</v>
      </c>
      <c r="I8" s="33">
        <v>0</v>
      </c>
      <c r="J8" s="33"/>
      <c r="K8" s="33"/>
      <c r="L8" s="33"/>
      <c r="M8" s="33"/>
      <c r="N8" s="33"/>
      <c r="O8" s="33">
        <f t="shared" si="0"/>
        <v>0</v>
      </c>
    </row>
    <row r="9" spans="1:15" ht="30" customHeight="1" x14ac:dyDescent="0.3">
      <c r="A9" s="1"/>
      <c r="B9" s="10" t="s">
        <v>16</v>
      </c>
      <c r="C9" s="33">
        <v>0</v>
      </c>
      <c r="D9" s="33">
        <v>0</v>
      </c>
      <c r="E9" s="33">
        <v>0</v>
      </c>
      <c r="F9" s="33">
        <v>0</v>
      </c>
      <c r="G9" s="33">
        <v>0</v>
      </c>
      <c r="H9" s="33">
        <v>0</v>
      </c>
      <c r="I9" s="33">
        <v>0</v>
      </c>
      <c r="J9" s="33"/>
      <c r="K9" s="33"/>
      <c r="L9" s="33"/>
      <c r="M9" s="33"/>
      <c r="N9" s="33"/>
      <c r="O9" s="33">
        <f t="shared" si="0"/>
        <v>0</v>
      </c>
    </row>
    <row r="10" spans="1:15" ht="30" customHeight="1" x14ac:dyDescent="0.3">
      <c r="A10" s="1"/>
      <c r="B10" s="10" t="s">
        <v>17</v>
      </c>
      <c r="C10" s="27">
        <f t="shared" ref="C10:N10" si="1">IF(SUM(C4:C9)=0,"",SUM(C4:C9))</f>
        <v>45000</v>
      </c>
      <c r="D10" s="27">
        <f t="shared" si="1"/>
        <v>57348</v>
      </c>
      <c r="E10" s="27">
        <f t="shared" si="1"/>
        <v>49612</v>
      </c>
      <c r="F10" s="27">
        <f t="shared" si="1"/>
        <v>18093</v>
      </c>
      <c r="G10" s="27">
        <f t="shared" si="1"/>
        <v>54463.31</v>
      </c>
      <c r="H10" s="27">
        <f t="shared" si="1"/>
        <v>58490.080000000002</v>
      </c>
      <c r="I10" s="27">
        <f t="shared" si="1"/>
        <v>60304.78</v>
      </c>
      <c r="J10" s="27">
        <f t="shared" si="1"/>
        <v>90300</v>
      </c>
      <c r="K10" s="27" t="str">
        <f t="shared" si="1"/>
        <v/>
      </c>
      <c r="L10" s="27" t="str">
        <f t="shared" si="1"/>
        <v/>
      </c>
      <c r="M10" s="27" t="str">
        <f t="shared" si="1"/>
        <v/>
      </c>
      <c r="N10" s="27" t="str">
        <f t="shared" si="1"/>
        <v/>
      </c>
      <c r="O10" s="28">
        <f>SUBTOTAL(109,Ingresos[AÑO ACTUAL])</f>
        <v>433611.17000000004</v>
      </c>
    </row>
    <row r="11" spans="1:15" ht="30" customHeight="1" x14ac:dyDescent="0.3">
      <c r="A11" s="1"/>
      <c r="B11" s="9" t="s">
        <v>18</v>
      </c>
      <c r="C11" s="34">
        <v>20000</v>
      </c>
      <c r="D11" s="34">
        <v>21000</v>
      </c>
      <c r="E11" s="34">
        <v>22050</v>
      </c>
      <c r="F11" s="34">
        <v>23152.5</v>
      </c>
      <c r="G11" s="34">
        <v>24310.13</v>
      </c>
      <c r="H11" s="34">
        <v>25525.63</v>
      </c>
      <c r="I11" s="34">
        <v>26801.91</v>
      </c>
      <c r="J11" s="34">
        <v>48654</v>
      </c>
      <c r="K11" s="34"/>
      <c r="L11" s="34"/>
      <c r="M11" s="34"/>
      <c r="N11" s="34"/>
      <c r="O11" s="34">
        <f t="shared" si="0"/>
        <v>211494.17</v>
      </c>
    </row>
    <row r="12" spans="1:15" ht="30" customHeight="1" x14ac:dyDescent="0.3">
      <c r="B12" s="3" t="s">
        <v>19</v>
      </c>
      <c r="C12" s="31">
        <f t="shared" ref="C12:O12" si="2">IFERROR(C10-C11,"")</f>
        <v>25000</v>
      </c>
      <c r="D12" s="31">
        <f t="shared" si="2"/>
        <v>36348</v>
      </c>
      <c r="E12" s="31">
        <f t="shared" si="2"/>
        <v>27562</v>
      </c>
      <c r="F12" s="31">
        <f t="shared" si="2"/>
        <v>-5059.5</v>
      </c>
      <c r="G12" s="31">
        <f t="shared" si="2"/>
        <v>30153.179999999997</v>
      </c>
      <c r="H12" s="31">
        <f t="shared" si="2"/>
        <v>32964.449999999997</v>
      </c>
      <c r="I12" s="31">
        <f t="shared" si="2"/>
        <v>33502.869999999995</v>
      </c>
      <c r="J12" s="31">
        <f t="shared" si="2"/>
        <v>41646</v>
      </c>
      <c r="K12" s="31" t="str">
        <f t="shared" si="2"/>
        <v/>
      </c>
      <c r="L12" s="31" t="str">
        <f t="shared" si="2"/>
        <v/>
      </c>
      <c r="M12" s="31" t="str">
        <f t="shared" si="2"/>
        <v/>
      </c>
      <c r="N12" s="31" t="str">
        <f t="shared" si="2"/>
        <v/>
      </c>
      <c r="O12" s="31">
        <f t="shared" si="2"/>
        <v>222117.00000000003</v>
      </c>
    </row>
  </sheetData>
  <dataConsolidate/>
  <mergeCells count="3">
    <mergeCell ref="B1:B2"/>
    <mergeCell ref="C1:K1"/>
    <mergeCell ref="C2:K2"/>
  </mergeCells>
  <dataValidations count="9">
    <dataValidation allowBlank="1" showInputMessage="1" showErrorMessage="1" prompt="Escribe los ingresos de diferentes orígenes en la tabla de ingresos en esta hoja de cálculo. El beneficio bruto se calcula automáticamente" sqref="A1" xr:uid="{00000000-0002-0000-0100-000000000000}"/>
    <dataValidation allowBlank="1" showInputMessage="1" prompt="El título de esta hoja de cálculo se muestra en esta celda. El nombre de la compañía se actualiza automáticamente en la celda de abajo" sqref="C1:K1" xr:uid="{00000000-0002-0000-0100-000001000000}"/>
    <dataValidation allowBlank="1" showInputMessage="1" showErrorMessage="1" prompt="Escribe los ingresos de este mes en la columna con este encabezado" sqref="C3:N3" xr:uid="{00000000-0002-0000-0100-000002000000}"/>
    <dataValidation allowBlank="1" showInputMessage="1" showErrorMessage="1" prompt="El beneficio bruto se calcula automáticamente en las celdas de la derecha." sqref="B12" xr:uid="{00000000-0002-0000-0100-000003000000}"/>
    <dataValidation allowBlank="1" showInputMessage="1" showErrorMessage="1" prompt="Escribe los costos de los bienes vendidos en las celdas de la derecha. El beneficio bruto se calcula automáticamente en la celda de abajo" sqref="B11" xr:uid="{00000000-0002-0000-0100-000004000000}"/>
    <dataValidation allowBlank="1" showInputMessage="1" showErrorMessage="1" prompt="El importe del año hasta la fecha se calcula automáticamente en la columna con este encabezado. Los beneficios brutos están debajo de la tabla, en el costo de bienes vendidos" sqref="O3" xr:uid="{00000000-0002-0000-0100-000005000000}"/>
    <dataValidation allowBlank="1" showInputMessage="1" showErrorMessage="1" prompt="Escribe o personaliza los elementos de ingresos en la columna con este encabezado. Escribe los importes de ingresos en cada mes en la fila de la derecha" sqref="B3" xr:uid="{00000000-0002-0000-0100-000006000000}"/>
    <dataValidation allowBlank="1" showInputMessage="1" showErrorMessage="1" prompt="El año se actualizará automáticamente en esta celda y el nombre de compañía en la celda C2" sqref="B1:B2" xr:uid="{00000000-0002-0000-0100-000007000000}"/>
    <dataValidation allowBlank="1" showInputMessage="1" showErrorMessage="1" prompt="El nombre de la compañía se actualiza automáticamente en esta celda. Escribe los detalles de los ingresos en la siguiente tabla." sqref="C2:K2" xr:uid="{00000000-0002-0000-0100-000008000000}"/>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11 O7:O9 O4:O6" emptyCellReference="1"/>
  </ignoredErrors>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17"/>
  <sheetViews>
    <sheetView showGridLines="0" workbookViewId="0"/>
  </sheetViews>
  <sheetFormatPr baseColWidth="10" defaultColWidth="9" defaultRowHeight="30" customHeight="1" x14ac:dyDescent="0.3"/>
  <cols>
    <col min="1" max="1" width="1.875" customWidth="1"/>
    <col min="2" max="2" width="41" customWidth="1"/>
    <col min="3" max="14" width="10" customWidth="1"/>
    <col min="15" max="15" width="20.25" customWidth="1"/>
    <col min="16" max="16" width="2.625" customWidth="1"/>
  </cols>
  <sheetData>
    <row r="1" spans="1:15" s="7" customFormat="1" ht="30" customHeight="1" x14ac:dyDescent="0.3">
      <c r="A1" s="1"/>
      <c r="B1" s="40" t="str">
        <f>'Pérdidas y ganancias'!B1:B2</f>
        <v>AÑO</v>
      </c>
      <c r="C1" s="41" t="s">
        <v>36</v>
      </c>
      <c r="D1" s="41"/>
      <c r="E1" s="41"/>
      <c r="F1" s="41"/>
      <c r="G1" s="41"/>
      <c r="H1" s="41"/>
      <c r="I1" s="41"/>
      <c r="J1" s="41"/>
      <c r="K1" s="41"/>
      <c r="L1"/>
      <c r="M1"/>
      <c r="N1"/>
      <c r="O1"/>
    </row>
    <row r="2" spans="1:15" ht="65.099999999999994" customHeight="1" x14ac:dyDescent="0.3">
      <c r="A2" s="1"/>
      <c r="B2" s="40"/>
      <c r="C2" s="37" t="str">
        <f>'Pérdidas y ganancias'!C2:K2</f>
        <v>NOMBRE DE LA COMPAÑÍA</v>
      </c>
      <c r="D2" s="37"/>
      <c r="E2" s="37"/>
      <c r="F2" s="37"/>
      <c r="G2" s="37"/>
      <c r="H2" s="37"/>
      <c r="I2" s="37"/>
      <c r="J2" s="37"/>
      <c r="K2" s="37"/>
    </row>
    <row r="3" spans="1:15" ht="30" customHeight="1" x14ac:dyDescent="0.3">
      <c r="A3" s="4"/>
      <c r="B3" s="22" t="s">
        <v>21</v>
      </c>
      <c r="C3" s="25" t="s">
        <v>37</v>
      </c>
      <c r="D3" s="25" t="s">
        <v>38</v>
      </c>
      <c r="E3" s="25" t="s">
        <v>39</v>
      </c>
      <c r="F3" s="25" t="s">
        <v>40</v>
      </c>
      <c r="G3" s="25" t="s">
        <v>41</v>
      </c>
      <c r="H3" s="25" t="s">
        <v>42</v>
      </c>
      <c r="I3" s="25" t="s">
        <v>43</v>
      </c>
      <c r="J3" s="25" t="s">
        <v>44</v>
      </c>
      <c r="K3" s="25" t="s">
        <v>45</v>
      </c>
      <c r="L3" s="25" t="s">
        <v>46</v>
      </c>
      <c r="M3" s="25" t="s">
        <v>47</v>
      </c>
      <c r="N3" s="25" t="s">
        <v>48</v>
      </c>
      <c r="O3" s="25" t="s">
        <v>9</v>
      </c>
    </row>
    <row r="4" spans="1:15" ht="30" customHeight="1" x14ac:dyDescent="0.3">
      <c r="A4" s="1"/>
      <c r="B4" s="8" t="s">
        <v>22</v>
      </c>
      <c r="C4" s="11">
        <v>7500</v>
      </c>
      <c r="D4" s="11">
        <v>7875</v>
      </c>
      <c r="E4" s="11">
        <v>8268.75</v>
      </c>
      <c r="F4" s="11">
        <v>8682.19</v>
      </c>
      <c r="G4" s="11">
        <v>9116.2999999999993</v>
      </c>
      <c r="H4" s="11">
        <v>9572.11</v>
      </c>
      <c r="I4" s="11">
        <v>10050.719999999999</v>
      </c>
      <c r="J4" s="11"/>
      <c r="K4" s="11"/>
      <c r="L4" s="11"/>
      <c r="M4" s="11"/>
      <c r="N4" s="11"/>
      <c r="O4" s="12">
        <f t="shared" ref="O4:O16" si="0">SUM(C4:N4)</f>
        <v>61065.070000000007</v>
      </c>
    </row>
    <row r="5" spans="1:15" ht="30" customHeight="1" x14ac:dyDescent="0.3">
      <c r="A5" s="1"/>
      <c r="B5" s="8" t="s">
        <v>23</v>
      </c>
      <c r="C5" s="11">
        <v>500</v>
      </c>
      <c r="D5" s="11">
        <v>525</v>
      </c>
      <c r="E5" s="11">
        <v>551.25</v>
      </c>
      <c r="F5" s="11">
        <v>578.80999999999995</v>
      </c>
      <c r="G5" s="11">
        <v>607.75</v>
      </c>
      <c r="H5" s="11">
        <v>638.14</v>
      </c>
      <c r="I5" s="11">
        <v>670.05</v>
      </c>
      <c r="J5" s="11"/>
      <c r="K5" s="11"/>
      <c r="L5" s="11"/>
      <c r="M5" s="11"/>
      <c r="N5" s="11"/>
      <c r="O5" s="12">
        <f t="shared" si="0"/>
        <v>4071</v>
      </c>
    </row>
    <row r="6" spans="1:15" ht="30" customHeight="1" x14ac:dyDescent="0.3">
      <c r="A6" s="1"/>
      <c r="B6" s="8" t="s">
        <v>24</v>
      </c>
      <c r="C6" s="11">
        <v>1500</v>
      </c>
      <c r="D6" s="11">
        <v>1575</v>
      </c>
      <c r="E6" s="11">
        <v>1653.75</v>
      </c>
      <c r="F6" s="11">
        <v>1736.44</v>
      </c>
      <c r="G6" s="11">
        <v>1823.26</v>
      </c>
      <c r="H6" s="11">
        <v>1914.42</v>
      </c>
      <c r="I6" s="11">
        <v>2010.14</v>
      </c>
      <c r="J6" s="11"/>
      <c r="K6" s="11"/>
      <c r="L6" s="11"/>
      <c r="M6" s="11"/>
      <c r="N6" s="11"/>
      <c r="O6" s="12">
        <f>SUM(C6:N6)</f>
        <v>12213.01</v>
      </c>
    </row>
    <row r="7" spans="1:15" ht="30" customHeight="1" x14ac:dyDescent="0.3">
      <c r="A7" s="1"/>
      <c r="B7" s="8" t="s">
        <v>25</v>
      </c>
      <c r="C7" s="11">
        <v>475</v>
      </c>
      <c r="D7" s="11">
        <v>498.75</v>
      </c>
      <c r="E7" s="11">
        <v>523.69000000000005</v>
      </c>
      <c r="F7" s="11">
        <v>549.87</v>
      </c>
      <c r="G7" s="11">
        <v>577.37</v>
      </c>
      <c r="H7" s="11">
        <v>606.23</v>
      </c>
      <c r="I7" s="11">
        <v>636.54999999999995</v>
      </c>
      <c r="J7" s="11"/>
      <c r="K7" s="11"/>
      <c r="L7" s="11"/>
      <c r="M7" s="11"/>
      <c r="N7" s="11"/>
      <c r="O7" s="12">
        <f t="shared" si="0"/>
        <v>3867.46</v>
      </c>
    </row>
    <row r="8" spans="1:15" ht="30" customHeight="1" x14ac:dyDescent="0.3">
      <c r="A8" s="1"/>
      <c r="B8" s="8" t="s">
        <v>26</v>
      </c>
      <c r="C8" s="11">
        <v>123</v>
      </c>
      <c r="D8" s="11">
        <v>123</v>
      </c>
      <c r="E8" s="11">
        <v>123</v>
      </c>
      <c r="F8" s="11">
        <v>123</v>
      </c>
      <c r="G8" s="11">
        <v>123</v>
      </c>
      <c r="H8" s="11">
        <v>123</v>
      </c>
      <c r="I8" s="11">
        <v>123</v>
      </c>
      <c r="J8" s="11"/>
      <c r="K8" s="11"/>
      <c r="L8" s="11"/>
      <c r="M8" s="11"/>
      <c r="N8" s="11"/>
      <c r="O8" s="12">
        <f t="shared" si="0"/>
        <v>861</v>
      </c>
    </row>
    <row r="9" spans="1:15" ht="30" customHeight="1" x14ac:dyDescent="0.3">
      <c r="A9" s="1"/>
      <c r="B9" s="8" t="s">
        <v>27</v>
      </c>
      <c r="C9" s="11">
        <v>68</v>
      </c>
      <c r="D9" s="11">
        <v>68</v>
      </c>
      <c r="E9" s="11">
        <v>68</v>
      </c>
      <c r="F9" s="11">
        <v>68</v>
      </c>
      <c r="G9" s="11">
        <v>68</v>
      </c>
      <c r="H9" s="11">
        <v>68</v>
      </c>
      <c r="I9" s="11">
        <v>68</v>
      </c>
      <c r="J9" s="11"/>
      <c r="K9" s="11"/>
      <c r="L9" s="11"/>
      <c r="M9" s="11"/>
      <c r="N9" s="11"/>
      <c r="O9" s="12">
        <f t="shared" si="0"/>
        <v>476</v>
      </c>
    </row>
    <row r="10" spans="1:15" ht="30" customHeight="1" x14ac:dyDescent="0.3">
      <c r="A10" s="1"/>
      <c r="B10" s="8" t="s">
        <v>28</v>
      </c>
      <c r="C10" s="11">
        <v>125</v>
      </c>
      <c r="D10" s="11">
        <v>125</v>
      </c>
      <c r="E10" s="11">
        <v>125</v>
      </c>
      <c r="F10" s="11">
        <v>125</v>
      </c>
      <c r="G10" s="11">
        <v>125</v>
      </c>
      <c r="H10" s="11">
        <v>125</v>
      </c>
      <c r="I10" s="11">
        <v>125</v>
      </c>
      <c r="J10" s="11"/>
      <c r="K10" s="11"/>
      <c r="L10" s="11"/>
      <c r="M10" s="11"/>
      <c r="N10" s="11"/>
      <c r="O10" s="12">
        <f t="shared" si="0"/>
        <v>875</v>
      </c>
    </row>
    <row r="11" spans="1:15" ht="30" customHeight="1" x14ac:dyDescent="0.3">
      <c r="A11" s="1"/>
      <c r="B11" s="8" t="s">
        <v>29</v>
      </c>
      <c r="C11" s="11">
        <v>250</v>
      </c>
      <c r="D11" s="11">
        <v>262.5</v>
      </c>
      <c r="E11" s="11">
        <v>275.63</v>
      </c>
      <c r="F11" s="11">
        <v>289.41000000000003</v>
      </c>
      <c r="G11" s="11">
        <v>303.88</v>
      </c>
      <c r="H11" s="11">
        <v>319.07</v>
      </c>
      <c r="I11" s="11">
        <v>335.02</v>
      </c>
      <c r="J11" s="11"/>
      <c r="K11" s="11"/>
      <c r="L11" s="11"/>
      <c r="M11" s="11"/>
      <c r="N11" s="11"/>
      <c r="O11" s="12">
        <f>SUM(C11:N11)</f>
        <v>2035.51</v>
      </c>
    </row>
    <row r="12" spans="1:15" ht="30" customHeight="1" x14ac:dyDescent="0.3">
      <c r="A12" s="1"/>
      <c r="B12" s="8" t="s">
        <v>30</v>
      </c>
      <c r="C12" s="11">
        <v>100</v>
      </c>
      <c r="D12" s="11">
        <v>105</v>
      </c>
      <c r="E12" s="11">
        <v>110.25</v>
      </c>
      <c r="F12" s="11">
        <v>115.76</v>
      </c>
      <c r="G12" s="11">
        <v>121.55</v>
      </c>
      <c r="H12" s="11">
        <v>127.63</v>
      </c>
      <c r="I12" s="11">
        <v>134.01</v>
      </c>
      <c r="J12" s="11"/>
      <c r="K12" s="11"/>
      <c r="L12" s="11"/>
      <c r="M12" s="11"/>
      <c r="N12" s="11"/>
      <c r="O12" s="12">
        <f t="shared" si="0"/>
        <v>814.19999999999993</v>
      </c>
    </row>
    <row r="13" spans="1:15" ht="30" customHeight="1" x14ac:dyDescent="0.3">
      <c r="A13" s="1"/>
      <c r="B13" s="8" t="s">
        <v>31</v>
      </c>
      <c r="C13" s="11">
        <v>200</v>
      </c>
      <c r="D13" s="11">
        <v>210</v>
      </c>
      <c r="E13" s="11">
        <v>220.5</v>
      </c>
      <c r="F13" s="11">
        <v>231.53</v>
      </c>
      <c r="G13" s="11">
        <v>243.1</v>
      </c>
      <c r="H13" s="11">
        <v>255.26</v>
      </c>
      <c r="I13" s="11">
        <v>268.02</v>
      </c>
      <c r="J13" s="11"/>
      <c r="K13" s="11"/>
      <c r="L13" s="11"/>
      <c r="M13" s="11"/>
      <c r="N13" s="11"/>
      <c r="O13" s="12">
        <f t="shared" si="0"/>
        <v>1628.4099999999999</v>
      </c>
    </row>
    <row r="14" spans="1:15" ht="30" customHeight="1" x14ac:dyDescent="0.3">
      <c r="A14" s="1"/>
      <c r="B14" s="8" t="s">
        <v>32</v>
      </c>
      <c r="C14" s="11">
        <v>0</v>
      </c>
      <c r="D14" s="11">
        <v>0</v>
      </c>
      <c r="E14" s="11">
        <v>0</v>
      </c>
      <c r="F14" s="11">
        <v>0</v>
      </c>
      <c r="G14" s="11">
        <v>0</v>
      </c>
      <c r="H14" s="11">
        <v>0</v>
      </c>
      <c r="I14" s="11">
        <v>0</v>
      </c>
      <c r="J14" s="11"/>
      <c r="K14" s="11"/>
      <c r="L14" s="11"/>
      <c r="M14" s="11"/>
      <c r="N14" s="11"/>
      <c r="O14" s="12">
        <f t="shared" si="0"/>
        <v>0</v>
      </c>
    </row>
    <row r="15" spans="1:15" ht="30" customHeight="1" x14ac:dyDescent="0.3">
      <c r="A15" s="1"/>
      <c r="B15" s="8" t="s">
        <v>33</v>
      </c>
      <c r="C15" s="11">
        <v>0</v>
      </c>
      <c r="D15" s="11">
        <v>0</v>
      </c>
      <c r="E15" s="11">
        <v>0</v>
      </c>
      <c r="F15" s="11">
        <v>0</v>
      </c>
      <c r="G15" s="11">
        <v>0</v>
      </c>
      <c r="H15" s="11">
        <v>0</v>
      </c>
      <c r="I15" s="11">
        <v>0</v>
      </c>
      <c r="J15" s="11"/>
      <c r="K15" s="11"/>
      <c r="L15" s="11"/>
      <c r="M15" s="11"/>
      <c r="N15" s="11"/>
      <c r="O15" s="12">
        <f t="shared" si="0"/>
        <v>0</v>
      </c>
    </row>
    <row r="16" spans="1:15" ht="30" customHeight="1" x14ac:dyDescent="0.3">
      <c r="A16" s="1"/>
      <c r="B16" s="8" t="s">
        <v>34</v>
      </c>
      <c r="C16" s="11">
        <v>0</v>
      </c>
      <c r="D16" s="11">
        <v>0</v>
      </c>
      <c r="E16" s="11">
        <v>0</v>
      </c>
      <c r="F16" s="11">
        <v>0</v>
      </c>
      <c r="G16" s="11">
        <v>0</v>
      </c>
      <c r="H16" s="11">
        <v>0</v>
      </c>
      <c r="I16" s="11">
        <v>0</v>
      </c>
      <c r="J16" s="11"/>
      <c r="K16" s="11"/>
      <c r="L16" s="11"/>
      <c r="M16" s="11"/>
      <c r="N16" s="11"/>
      <c r="O16" s="12">
        <f t="shared" si="0"/>
        <v>0</v>
      </c>
    </row>
    <row r="17" spans="1:15" ht="30" customHeight="1" x14ac:dyDescent="0.3">
      <c r="A17" s="1"/>
      <c r="B17" s="8" t="s">
        <v>35</v>
      </c>
      <c r="C17" s="30">
        <f t="shared" ref="C17:N17" si="1">IF(SUM(C4:C16)=0,"",SUM(C4:C16))</f>
        <v>10841</v>
      </c>
      <c r="D17" s="30">
        <f t="shared" si="1"/>
        <v>11367.25</v>
      </c>
      <c r="E17" s="30">
        <f t="shared" si="1"/>
        <v>11919.82</v>
      </c>
      <c r="F17" s="30">
        <f t="shared" si="1"/>
        <v>12500.010000000002</v>
      </c>
      <c r="G17" s="30">
        <f t="shared" si="1"/>
        <v>13109.21</v>
      </c>
      <c r="H17" s="30">
        <f t="shared" si="1"/>
        <v>13748.859999999999</v>
      </c>
      <c r="I17" s="30">
        <f t="shared" si="1"/>
        <v>14420.509999999998</v>
      </c>
      <c r="J17" s="30" t="str">
        <f t="shared" si="1"/>
        <v/>
      </c>
      <c r="K17" s="30" t="str">
        <f t="shared" si="1"/>
        <v/>
      </c>
      <c r="L17" s="30" t="str">
        <f t="shared" si="1"/>
        <v/>
      </c>
      <c r="M17" s="30" t="str">
        <f t="shared" si="1"/>
        <v/>
      </c>
      <c r="N17" s="30" t="str">
        <f t="shared" si="1"/>
        <v/>
      </c>
      <c r="O17" s="13">
        <f>SUBTOTAL(109,Gastos[AÑO ACTUAL])</f>
        <v>87906.66</v>
      </c>
    </row>
  </sheetData>
  <dataConsolidate/>
  <mergeCells count="3">
    <mergeCell ref="B1:B2"/>
    <mergeCell ref="C1:K1"/>
    <mergeCell ref="C2:K2"/>
  </mergeCells>
  <dataValidations count="7">
    <dataValidation allowBlank="1" showInputMessage="1" showErrorMessage="1" prompt="Escribe los gastos de funcionamiento de este mes en la columna con este encabezado" sqref="C3:N3" xr:uid="{00000000-0002-0000-0200-000000000000}"/>
    <dataValidation allowBlank="1" showInputMessage="1" showErrorMessage="1" prompt="El importe del año hasta la fecha se calcula automáticamente en la columna con este encabezado. El gasto total de funcionamiento ahora está en una fila al final de la tabla" sqref="O3" xr:uid="{00000000-0002-0000-0200-000001000000}"/>
    <dataValidation allowBlank="1" showInputMessage="1" showErrorMessage="1" prompt="Escribe o personaliza los elementos de gastos de funcionamiento de la columna con este encabezado" sqref="B3" xr:uid="{00000000-0002-0000-0200-000002000000}"/>
    <dataValidation allowBlank="1" showInputMessage="1" prompt="El título de esta hoja de cálculo se muestra en esta celda. El nombre de la compañía se actualiza automáticamente en la celda de abajo" sqref="C1:K1" xr:uid="{00000000-0002-0000-0200-000003000000}"/>
    <dataValidation allowBlank="1" showInputMessage="1" showErrorMessage="1" prompt="Escribe los gastos de funcionamiento en la tabla de gastos en esta hoja de cálculo. El total se calcula automáticamente" sqref="A1" xr:uid="{00000000-0002-0000-0200-000004000000}"/>
    <dataValidation allowBlank="1" showInputMessage="1" showErrorMessage="1" prompt="El año se actualizará automáticamente en esta celda y el nombre de compañía en la celda C2" sqref="B1:B2" xr:uid="{00000000-0002-0000-0200-000005000000}"/>
    <dataValidation allowBlank="1" showInputMessage="1" showErrorMessage="1" prompt="El nombre de la compañía se actualiza automáticamente en esta celda. Escribe los detalles de gastos en la tabla de abajo" sqref="C2:K2" xr:uid="{00000000-0002-0000-0200-000006000000}"/>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TM00000049</ap:Template>
  <ap:DocSecurity>0</ap:DocSecurity>
  <ap:ScaleCrop>false</ap:ScaleCrop>
  <ap:HeadingPairs>
    <vt:vector baseType="variant" size="4">
      <vt:variant>
        <vt:lpstr>Hojas de cálculo</vt:lpstr>
      </vt:variant>
      <vt:variant>
        <vt:i4>3</vt:i4>
      </vt:variant>
      <vt:variant>
        <vt:lpstr>Rangos con nombre</vt:lpstr>
      </vt:variant>
      <vt:variant>
        <vt:i4>4</vt:i4>
      </vt:variant>
    </vt:vector>
  </ap:HeadingPairs>
  <ap:TitlesOfParts>
    <vt:vector baseType="lpstr" size="7">
      <vt:lpstr>Pérdidas y ganancias</vt:lpstr>
      <vt:lpstr>Ingresos</vt:lpstr>
      <vt:lpstr>Gastos de funcionamiento</vt:lpstr>
      <vt:lpstr>IngresosNetos</vt:lpstr>
      <vt:lpstr>'Gastos de funcionamiento'!Títulos_a_imprimir</vt:lpstr>
      <vt:lpstr>Ingresos!Títulos_a_imprimir</vt:lpstr>
      <vt:lpstr>'Pérdidas y ganancias'!Títulos_a_imprimir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2018-02-27T04:33:55Z</dcterms:created>
  <dcterms:modified xsi:type="dcterms:W3CDTF">2018-04-25T08:52:21Z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