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17"/>
  <workbookPr/>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90" windowHeight="16110" tabRatio="695" xr2:uid="{00000000-000D-0000-FFFF-FFFF00000000}"/>
  </bookViews>
  <sheets>
    <sheet name="RESUMEN DE PRESUPUESTO DEL AÑO" sheetId="1" r:id="rId1"/>
    <sheet name="RESUMEN DE GASTOS MENSUALES" sheetId="2" r:id="rId2"/>
    <sheet name="GASTOS DETALLADOS" sheetId="3" r:id="rId3"/>
    <sheet name="BENEFICENCIA Y PATROCINIOS" sheetId="4" r:id="rId4"/>
  </sheets>
  <definedNames>
    <definedName name="_AÑO">'RESUMEN DE PRESUPUESTO DEL AÑO'!$G$2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YearToDateTable[[#Headers],[Código de contabilidad general]]</definedName>
    <definedName name="Titulo2">ResumenDeGastosMensuales[[#Headers],[Código de contabilidad general]]</definedName>
    <definedName name="Titulo3">GastosDetallados[[#Headers],[Código de contabilidad general]]</definedName>
    <definedName name="Titulo4">Otros[[#Headers],[Código de contabilidad general]]</definedName>
    <definedName name="TítuloFilaRegión1..G2">'RESUMEN DE PRESUPUESTO DEL AÑO'!$F$2</definedName>
    <definedName name="_xlnm.Print_Titles" localSheetId="3">'BENEFICENCIA Y PATROCINIOS'!$4:$4</definedName>
    <definedName name="_xlnm.Print_Titles" localSheetId="2">'GASTOS DETALLADOS'!$4:$4</definedName>
    <definedName name="_xlnm.Print_Titles" localSheetId="1">'RESUMEN DE GASTOS MENSUALES'!$5:$5</definedName>
    <definedName name="_xlnm.Print_Titles" localSheetId="0">'RESUMEN DE PRESUPUESTO DEL AÑO'!$4:$4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O3" i="2" s="1"/>
  <c r="J3" i="2" l="1"/>
  <c r="K3" i="2"/>
  <c r="D3" i="2"/>
  <c r="G3" i="2"/>
  <c r="N3" i="2"/>
  <c r="L3" i="2"/>
  <c r="M3" i="2"/>
  <c r="H3" i="2"/>
  <c r="I3" i="2"/>
  <c r="F3" i="2"/>
  <c r="E3" i="2"/>
  <c r="K4" i="2"/>
  <c r="E17" i="1"/>
  <c r="K6" i="2" l="1"/>
  <c r="K8" i="2"/>
  <c r="K10" i="2"/>
  <c r="K12" i="2"/>
  <c r="K14" i="2"/>
  <c r="K16" i="2"/>
  <c r="K7" i="2"/>
  <c r="K9" i="2"/>
  <c r="K11" i="2"/>
  <c r="K13" i="2"/>
  <c r="K15" i="2"/>
  <c r="K17" i="2"/>
  <c r="J4" i="2"/>
  <c r="J6" i="2" s="1"/>
  <c r="J13" i="2"/>
  <c r="E4" i="2"/>
  <c r="E6" i="2" s="1"/>
  <c r="G4" i="2"/>
  <c r="G7" i="2" s="1"/>
  <c r="M4" i="2"/>
  <c r="M8" i="2" s="1"/>
  <c r="O4" i="2"/>
  <c r="D4" i="2"/>
  <c r="D6" i="2" s="1"/>
  <c r="F4" i="2"/>
  <c r="F6" i="2" s="1"/>
  <c r="L4" i="2"/>
  <c r="L6" i="2" s="1"/>
  <c r="N4" i="2"/>
  <c r="N6" i="2" s="1"/>
  <c r="I4" i="2"/>
  <c r="I6" i="2" s="1"/>
  <c r="H4" i="2"/>
  <c r="H6" i="2" s="1"/>
  <c r="J16" i="2" l="1"/>
  <c r="O6" i="2"/>
  <c r="O10" i="2"/>
  <c r="O14" i="2"/>
  <c r="O7" i="2"/>
  <c r="O11" i="2"/>
  <c r="O15" i="2"/>
  <c r="O8" i="2"/>
  <c r="O12" i="2"/>
  <c r="O16" i="2"/>
  <c r="O9" i="2"/>
  <c r="O13" i="2"/>
  <c r="O17" i="2"/>
  <c r="N17" i="2"/>
  <c r="N13" i="2"/>
  <c r="N9" i="2"/>
  <c r="N16" i="2"/>
  <c r="N12" i="2"/>
  <c r="N8" i="2"/>
  <c r="N15" i="2"/>
  <c r="N11" i="2"/>
  <c r="N7" i="2"/>
  <c r="N14" i="2"/>
  <c r="N10" i="2"/>
  <c r="M15" i="2"/>
  <c r="M11" i="2"/>
  <c r="M7" i="2"/>
  <c r="M14" i="2"/>
  <c r="M10" i="2"/>
  <c r="M6" i="2"/>
  <c r="J17" i="2"/>
  <c r="J9" i="2"/>
  <c r="J12" i="2"/>
  <c r="M17" i="2"/>
  <c r="M13" i="2"/>
  <c r="M9" i="2"/>
  <c r="M16" i="2"/>
  <c r="M12" i="2"/>
  <c r="L17" i="2"/>
  <c r="L13" i="2"/>
  <c r="L9" i="2"/>
  <c r="L16" i="2"/>
  <c r="L12" i="2"/>
  <c r="L8" i="2"/>
  <c r="L15" i="2"/>
  <c r="L11" i="2"/>
  <c r="L7" i="2"/>
  <c r="L14" i="2"/>
  <c r="L10" i="2"/>
  <c r="J8" i="2"/>
  <c r="J15" i="2"/>
  <c r="J11" i="2"/>
  <c r="J7" i="2"/>
  <c r="J14" i="2"/>
  <c r="J10" i="2"/>
  <c r="I14" i="2"/>
  <c r="I17" i="2"/>
  <c r="I13" i="2"/>
  <c r="I9" i="2"/>
  <c r="I16" i="2"/>
  <c r="I8" i="2"/>
  <c r="I10" i="2"/>
  <c r="I15" i="2"/>
  <c r="I11" i="2"/>
  <c r="I7" i="2"/>
  <c r="I12" i="2"/>
  <c r="H17" i="2"/>
  <c r="H13" i="2"/>
  <c r="H9" i="2"/>
  <c r="H16" i="2"/>
  <c r="H12" i="2"/>
  <c r="H8" i="2"/>
  <c r="H15" i="2"/>
  <c r="H11" i="2"/>
  <c r="H7" i="2"/>
  <c r="H14" i="2"/>
  <c r="H10" i="2"/>
  <c r="G16" i="2"/>
  <c r="G12" i="2"/>
  <c r="G8" i="2"/>
  <c r="G17" i="2"/>
  <c r="G13" i="2"/>
  <c r="G9" i="2"/>
  <c r="G14" i="2"/>
  <c r="G10" i="2"/>
  <c r="G6" i="2"/>
  <c r="G15" i="2"/>
  <c r="G11" i="2"/>
  <c r="F15" i="2"/>
  <c r="F11" i="2"/>
  <c r="F7" i="2"/>
  <c r="F16" i="2"/>
  <c r="F12" i="2"/>
  <c r="F8" i="2"/>
  <c r="F13" i="2"/>
  <c r="F9" i="2"/>
  <c r="F17" i="2"/>
  <c r="F14" i="2"/>
  <c r="F10" i="2"/>
  <c r="E16" i="2"/>
  <c r="E12" i="2"/>
  <c r="E8" i="2"/>
  <c r="E15" i="2"/>
  <c r="E11" i="2"/>
  <c r="E7" i="2"/>
  <c r="E14" i="2"/>
  <c r="E10" i="2"/>
  <c r="E17" i="2"/>
  <c r="E13" i="2"/>
  <c r="E9" i="2"/>
  <c r="D17" i="2"/>
  <c r="D13" i="2"/>
  <c r="D9" i="2"/>
  <c r="D16" i="2"/>
  <c r="D12" i="2"/>
  <c r="D8" i="2"/>
  <c r="D15" i="2"/>
  <c r="D11" i="2"/>
  <c r="D7" i="2"/>
  <c r="D14" i="2"/>
  <c r="D10" i="2"/>
  <c r="K18" i="2"/>
  <c r="J18" i="2"/>
  <c r="E18" i="2" l="1"/>
  <c r="M18" i="2"/>
  <c r="P9" i="2"/>
  <c r="D8" i="1" s="1"/>
  <c r="F8" i="1" s="1"/>
  <c r="G8" i="1" s="1"/>
  <c r="D18" i="2"/>
  <c r="L18" i="2"/>
  <c r="P6" i="2"/>
  <c r="D5" i="1" s="1"/>
  <c r="P14" i="2"/>
  <c r="D13" i="1" s="1"/>
  <c r="F13" i="1" s="1"/>
  <c r="G13" i="1" s="1"/>
  <c r="P7" i="2"/>
  <c r="D6" i="1" s="1"/>
  <c r="F6" i="1" s="1"/>
  <c r="G6" i="1" s="1"/>
  <c r="N18" i="2"/>
  <c r="G18" i="2"/>
  <c r="O18" i="2"/>
  <c r="F18" i="2"/>
  <c r="P12" i="2"/>
  <c r="D11" i="1" s="1"/>
  <c r="F11" i="1" s="1"/>
  <c r="G11" i="1" s="1"/>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P18" i="2" l="1"/>
  <c r="F5" i="1"/>
  <c r="D17" i="1"/>
  <c r="G5" i="1" l="1"/>
  <c r="F17" i="1"/>
  <c r="G17" i="1" s="1"/>
</calcChain>
</file>

<file path=xl/sharedStrings.xml><?xml version="1.0" encoding="utf-8"?>
<sst xmlns="http://schemas.openxmlformats.org/spreadsheetml/2006/main" count="112" uniqueCount="72">
  <si>
    <t>RESUMEN DE GASTOS MENSUALES</t>
  </si>
  <si>
    <t>REAL frente a PRESUPUESTO HASTA LA FECHA</t>
  </si>
  <si>
    <t>Código de contabilidad general</t>
  </si>
  <si>
    <t>Total</t>
  </si>
  <si>
    <t>Título de cuenta</t>
  </si>
  <si>
    <t>Publicidad</t>
  </si>
  <si>
    <t>Equipos de oficina</t>
  </si>
  <si>
    <t>Impresoras</t>
  </si>
  <si>
    <t>Costes de servidores</t>
  </si>
  <si>
    <t>Suministros</t>
  </si>
  <si>
    <t>Gastos del cliente</t>
  </si>
  <si>
    <t>Ordenadores</t>
  </si>
  <si>
    <t>Plan médico</t>
  </si>
  <si>
    <t>Costes de construcción</t>
  </si>
  <si>
    <t>Marketing</t>
  </si>
  <si>
    <t xml:space="preserve">Beneficencia </t>
  </si>
  <si>
    <t>Patrocinios</t>
  </si>
  <si>
    <t>Real</t>
  </si>
  <si>
    <t>Presupuesto</t>
  </si>
  <si>
    <t>año</t>
  </si>
  <si>
    <t xml:space="preserve">RESTANTES EN €  </t>
  </si>
  <si>
    <t xml:space="preserve">RESTANTES EN %  </t>
  </si>
  <si>
    <t xml:space="preserve">RESUMEN DE PRESUPUESTO DEL AÑO </t>
  </si>
  <si>
    <t>Segmentación para filtrar los datos por los títulos de cuenta en esta celda.</t>
  </si>
  <si>
    <t>GASTOS DETALLADOS</t>
  </si>
  <si>
    <t>Enero</t>
  </si>
  <si>
    <t>Febrero</t>
  </si>
  <si>
    <t>Marzo</t>
  </si>
  <si>
    <t>Abril</t>
  </si>
  <si>
    <t>Mayo</t>
  </si>
  <si>
    <t>Junio</t>
  </si>
  <si>
    <t>Julio</t>
  </si>
  <si>
    <t>Agosto</t>
  </si>
  <si>
    <t>Septiembre</t>
  </si>
  <si>
    <t>Octubre</t>
  </si>
  <si>
    <t>Noviembre</t>
  </si>
  <si>
    <t>Diciembre</t>
  </si>
  <si>
    <t xml:space="preserve"> </t>
  </si>
  <si>
    <t>La segmentación de datos para filtrar los datos por Solicitado por está en esta celda y la segmentación de datos para filtrar los datos por Beneficiario está en la celda a la derecha.</t>
  </si>
  <si>
    <t>BENEFICENCIA Y PATROCINIOS</t>
  </si>
  <si>
    <t>Fecha de la factura</t>
  </si>
  <si>
    <t>Fecha</t>
  </si>
  <si>
    <t>N.º de factura</t>
  </si>
  <si>
    <t>Solicitado por</t>
  </si>
  <si>
    <t>Jorge Montoya</t>
  </si>
  <si>
    <t>Miguel Torrez</t>
  </si>
  <si>
    <t>Importe del cheque</t>
  </si>
  <si>
    <t>La segmentación de datos para filtrar los datos por Beneficiario está en esta celda.</t>
  </si>
  <si>
    <t>Beneficiario</t>
  </si>
  <si>
    <t xml:space="preserve">Paranindal, S. L. </t>
  </si>
  <si>
    <t xml:space="preserve">Baluerenda, S. A. </t>
  </si>
  <si>
    <t>Uso cheque</t>
  </si>
  <si>
    <t>Paquete</t>
  </si>
  <si>
    <t>2 equipos de escritorio</t>
  </si>
  <si>
    <t>Método de distribución</t>
  </si>
  <si>
    <t>Correo</t>
  </si>
  <si>
    <t>Crédito</t>
  </si>
  <si>
    <t>Fecha del archivo</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</si>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</sst>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44" formatCode="_-* #,##0.00\ &quot;€&quot;_-;\-* #,##0.00\ &quot;€&quot;_-;_-* &quot;-&quot;??\ &quot;€&quot;_-;_-@_-"/>
    <numFmt numFmtId="164" formatCode="_(* #,##0_);_(* \(#,##0\);_(* &quot;-&quot;_);_(@_)"/>
    <numFmt numFmtId="165" formatCode="#,##0.00\ &quot;€&quot;"/>
    <numFmt numFmtId="166" formatCode="0_ ;\-0\ "/>
  </numFmts>
  <fonts count="21" x14ac:knownFonts="1">
    <font>
      <sz val="11"/>
      <color theme="1" tint="-0.24994659260841701"/>
      <name val="Times New Roman"/>
      <family val="2"/>
      <scheme val="minor"/>
    </font>
    <font>
      <sz val="11"/>
      <color theme="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
      <u/>
      <sz val="11"/>
      <color theme="11"/>
      <name val="Times New Roman"/>
      <family val="2"/>
      <scheme val="minor"/>
    </font>
    <font>
      <sz val="18"/>
      <color theme="3"/>
      <name val="Century Gothic"/>
      <family val="2"/>
      <scheme val="major"/>
    </font>
    <font>
      <sz val="11"/>
      <color rgb="FF006100"/>
      <name val="Times New Roman"/>
      <family val="2"/>
      <scheme val="minor"/>
    </font>
    <font>
      <sz val="11"/>
      <color rgb="FF9C0006"/>
      <name val="Times New Roman"/>
      <family val="2"/>
      <scheme val="minor"/>
    </font>
    <font>
      <sz val="11"/>
      <color rgb="FF9C5700"/>
      <name val="Times New Roman"/>
      <family val="2"/>
      <scheme val="minor"/>
    </font>
    <font>
      <sz val="11"/>
      <color rgb="FF3F3F76"/>
      <name val="Times New Roman"/>
      <family val="2"/>
      <scheme val="minor"/>
    </font>
    <font>
      <b/>
      <sz val="11"/>
      <color rgb="FF3F3F3F"/>
      <name val="Times New Roman"/>
      <family val="2"/>
      <scheme val="minor"/>
    </font>
    <font>
      <b/>
      <sz val="11"/>
      <color rgb="FFFA7D00"/>
      <name val="Times New Roman"/>
      <family val="2"/>
      <scheme val="minor"/>
    </font>
    <font>
      <sz val="11"/>
      <color rgb="FFFA7D00"/>
      <name val="Times New Roman"/>
      <family val="2"/>
      <scheme val="minor"/>
    </font>
    <font>
      <b/>
      <sz val="11"/>
      <color theme="0"/>
      <name val="Times New Roman"/>
      <family val="2"/>
      <scheme val="minor"/>
    </font>
    <font>
      <sz val="11"/>
      <color rgb="FFFF0000"/>
      <name val="Times New Roman"/>
      <family val="2"/>
      <scheme val="minor"/>
    </font>
    <font>
      <i/>
      <sz val="11"/>
      <color rgb="FF7F7F7F"/>
      <name val="Times New Roman"/>
      <family val="2"/>
      <scheme val="minor"/>
    </font>
    <font>
      <b/>
      <sz val="11"/>
      <color theme="1"/>
      <name val="Times New Roman"/>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wrapText="1"/>
    </xf>
    <xf numFmtId="0" fontId="3" fillId="0" borderId="1" applyNumberFormat="0" applyFill="0" applyAlignment="0" applyProtection="0"/>
    <xf numFmtId="0" fontId="3" fillId="0" borderId="7" applyNumberFormat="0" applyFill="0" applyAlignment="0" applyProtection="0"/>
    <xf numFmtId="0" fontId="3" fillId="0" borderId="5" applyNumberFormat="0" applyFill="0" applyAlignment="0" applyProtection="0"/>
    <xf numFmtId="0" fontId="3" fillId="0" borderId="6" applyNumberFormat="0" applyFill="0" applyAlignment="0" applyProtection="0"/>
    <xf numFmtId="0" fontId="5" fillId="0" borderId="0" applyNumberFormat="0" applyFill="0" applyBorder="0" applyAlignment="0" applyProtection="0">
      <alignment vertical="center" wrapText="1"/>
    </xf>
    <xf numFmtId="166" fontId="7" fillId="0" borderId="0" applyFont="0" applyFill="0" applyBorder="0" applyAlignment="0" applyProtection="0"/>
    <xf numFmtId="7" fontId="7" fillId="0" borderId="0" applyFont="0" applyFill="0" applyBorder="0" applyAlignment="0" applyProtection="0"/>
    <xf numFmtId="10" fontId="7" fillId="0" borderId="0" applyFont="0" applyFill="0" applyBorder="0" applyAlignment="0" applyProtection="0"/>
    <xf numFmtId="14" fontId="7" fillId="0" borderId="0">
      <alignment horizontal="right" vertical="center" wrapText="1"/>
    </xf>
    <xf numFmtId="0" fontId="8" fillId="0" borderId="0" applyNumberFormat="0" applyFill="0" applyBorder="0" applyAlignment="0" applyProtection="0">
      <alignment vertical="center" wrapText="1"/>
    </xf>
    <xf numFmtId="164"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7"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alignment vertical="center" wrapText="1"/>
    </xf>
    <xf numFmtId="14" fontId="2" fillId="0" borderId="0" xfId="0" applyNumberFormat="1" applyFont="1">
      <alignment vertical="center" wrapText="1"/>
    </xf>
    <xf numFmtId="0" fontId="4" fillId="0" borderId="1" xfId="1" applyFont="1" applyAlignment="1">
      <alignment horizontal="right" vertical="center"/>
    </xf>
    <xf numFmtId="0" fontId="3" fillId="0" borderId="1" xfId="1" applyAlignment="1">
      <alignment vertical="center"/>
    </xf>
    <xf numFmtId="0" fontId="2" fillId="0" borderId="0" xfId="0" applyFont="1">
      <alignment vertical="center" wrapText="1"/>
    </xf>
    <xf numFmtId="0" fontId="6" fillId="0" borderId="0" xfId="5" applyFont="1">
      <alignment vertical="center" wrapText="1"/>
    </xf>
    <xf numFmtId="0" fontId="2" fillId="0" borderId="4" xfId="0" applyFont="1" applyBorder="1" applyAlignment="1">
      <alignment horizontal="center" vertical="center" wrapText="1"/>
    </xf>
    <xf numFmtId="0" fontId="0" fillId="0" borderId="0" xfId="0" applyAlignment="1">
      <alignment horizontal="left" vertical="center"/>
    </xf>
    <xf numFmtId="10" fontId="0" fillId="0" borderId="0" xfId="0" applyNumberFormat="1">
      <alignment vertical="center" wrapText="1"/>
    </xf>
    <xf numFmtId="7" fontId="0" fillId="0" borderId="0" xfId="7" applyFont="1" applyAlignment="1">
      <alignment vertical="center" wrapText="1"/>
    </xf>
    <xf numFmtId="10" fontId="0" fillId="0" borderId="0" xfId="8" applyFont="1" applyAlignment="1">
      <alignment vertical="center" wrapText="1"/>
    </xf>
    <xf numFmtId="166" fontId="0" fillId="0" borderId="0" xfId="6" applyFont="1" applyAlignment="1">
      <alignment horizontal="left" vertical="center"/>
    </xf>
    <xf numFmtId="14" fontId="7" fillId="0" borderId="0" xfId="9">
      <alignment horizontal="right" vertical="center" wrapText="1"/>
    </xf>
    <xf numFmtId="166" fontId="0" fillId="0" borderId="0" xfId="6" applyFont="1" applyAlignment="1">
      <alignment vertical="center" wrapText="1"/>
    </xf>
    <xf numFmtId="0" fontId="2" fillId="0" borderId="0" xfId="0" applyFont="1" applyAlignment="1">
      <alignment horizontal="center" vertical="center" wrapText="1"/>
    </xf>
    <xf numFmtId="165" fontId="0" fillId="0" borderId="0" xfId="0" applyNumberFormat="1">
      <alignment vertical="center" wrapText="1"/>
    </xf>
    <xf numFmtId="7" fontId="0" fillId="0" borderId="0" xfId="0" applyNumberFormat="1">
      <alignment vertical="center" wrapText="1"/>
    </xf>
    <xf numFmtId="0" fontId="3" fillId="0" borderId="1" xfId="1" applyAlignment="1">
      <alignment horizontal="left"/>
    </xf>
    <xf numFmtId="0" fontId="3" fillId="0" borderId="7" xfId="2"/>
    <xf numFmtId="0" fontId="0" fillId="0" borderId="2" xfId="0" applyBorder="1" applyAlignment="1">
      <alignment horizontal="center" vertical="center" wrapText="1"/>
    </xf>
    <xf numFmtId="0" fontId="3" fillId="0" borderId="5" xfId="3" applyAlignment="1">
      <alignment vertical="top"/>
    </xf>
    <xf numFmtId="0" fontId="0" fillId="0" borderId="3" xfId="0" applyBorder="1" applyAlignment="1">
      <alignment horizontal="center" vertical="center" wrapText="1"/>
    </xf>
    <xf numFmtId="0" fontId="3" fillId="0" borderId="6" xfId="4"/>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 builtinId="16" customBuiltin="1"/>
    <cellStyle name="Encabezado 4" xfId="4"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7" builtinId="20" customBuiltin="1"/>
    <cellStyle name="Fecha" xfId="9" xr:uid="{00000000-0005-0000-0000-000002000000}"/>
    <cellStyle name="Hipervínculo" xfId="5" builtinId="8" customBuiltin="1"/>
    <cellStyle name="Hipervínculo visitado" xfId="10" builtinId="9" customBuiltin="1"/>
    <cellStyle name="Incorrecto" xfId="15" builtinId="27" customBuiltin="1"/>
    <cellStyle name="Millares" xfId="6" builtinId="3" customBuiltin="1"/>
    <cellStyle name="Millares [0]" xfId="11" builtinId="6" customBuiltin="1"/>
    <cellStyle name="Moneda" xfId="12" builtinId="4" customBuiltin="1"/>
    <cellStyle name="Moneda [0]" xfId="7" builtinId="7" customBuiltin="1"/>
    <cellStyle name="Neutral" xfId="16" builtinId="28" customBuiltin="1"/>
    <cellStyle name="Normal" xfId="0" builtinId="0" customBuiltin="1"/>
    <cellStyle name="Notas" xfId="23" builtinId="10" customBuiltin="1"/>
    <cellStyle name="Porcentaje" xfId="8" builtinId="5" customBuiltin="1"/>
    <cellStyle name="Salida" xfId="18" builtinId="21" customBuiltin="1"/>
    <cellStyle name="Texto de advertencia" xfId="22" builtinId="11" customBuiltin="1"/>
    <cellStyle name="Texto explicativo" xfId="24" builtinId="53" customBuiltin="1"/>
    <cellStyle name="Título" xfId="13" builtinId="15" customBuiltin="1"/>
    <cellStyle name="Título 2" xfId="2" builtinId="17" customBuiltin="1"/>
    <cellStyle name="Título 3" xfId="3" builtinId="18" customBuiltin="1"/>
    <cellStyle name="Total" xfId="25" builtinId="25" customBuiltin="1"/>
  </cellStyles>
  <dxfs count="72">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alignment horizontal="left" vertical="center" textRotation="0" wrapText="0" indent="0" justifyLastLine="0" shrinkToFit="0" readingOrder="0"/>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1" formatCode="#,##0.00\ &quot;€&quot;;\-#,##0.00\ &quot;€&quot;"/>
    </dxf>
    <dxf>
      <numFmt numFmtId="11" formatCode="#,##0.00\ &quot;€&quot;;\-#,##0.00\ &quot;€&quot;"/>
    </dxf>
    <dxf>
      <numFmt numFmtId="11" formatCode="#,##0.00\ &quot;€&quot;;\-#,##0.00\ &quot;€&quot;"/>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Beneficencia y Patrocinios" pivot="0" count="7" xr9:uid="{00000000-0011-0000-FFFF-FFFF00000000}">
      <tableStyleElement type="wholeTable" dxfId="71"/>
      <tableStyleElement type="headerRow" dxfId="70"/>
      <tableStyleElement type="totalRow" dxfId="69"/>
      <tableStyleElement type="firstColumn" dxfId="68"/>
      <tableStyleElement type="lastColumn" dxfId="67"/>
      <tableStyleElement type="firstRowStripe" dxfId="66"/>
      <tableStyleElement type="firstColumnStripe" dxfId="65"/>
    </tableStyle>
    <tableStyle name="Gastos detallados" pivot="0" count="7" xr9:uid="{00000000-0011-0000-FFFF-FFFF01000000}">
      <tableStyleElement type="wholeTable" dxfId="64"/>
      <tableStyleElement type="headerRow" dxfId="63"/>
      <tableStyleElement type="totalRow" dxfId="62"/>
      <tableStyleElement type="firstColumn" dxfId="61"/>
      <tableStyleElement type="lastColumn" dxfId="60"/>
      <tableStyleElement type="firstRowStripe" dxfId="59"/>
      <tableStyleElement type="firstColumnStripe" dxfId="58"/>
    </tableStyle>
    <tableStyle name="Resumen de gastos mensuales" pivot="0" count="9" xr9:uid="{00000000-0011-0000-FFFF-FFFF02000000}">
      <tableStyleElement type="wholeTable" dxfId="57"/>
      <tableStyleElement type="headerRow" dxfId="56"/>
      <tableStyleElement type="totalRow" dxfId="55"/>
      <tableStyleElement type="firstColumn" dxfId="54"/>
      <tableStyleElement type="lastColumn" dxfId="53"/>
      <tableStyleElement type="firstRowStripe" dxfId="52"/>
      <tableStyleElement type="secondRowStripe" dxfId="51"/>
      <tableStyleElement type="firstColumnStripe" dxfId="50"/>
      <tableStyleElement type="secondColumnStripe" dxfId="49"/>
    </tableStyle>
    <tableStyle name="Resumen de presupuesto del año actual" pivot="0" count="9" xr9:uid="{00000000-0011-0000-FFFF-FFFF07000000}">
      <tableStyleElement type="wholeTable" dxfId="48"/>
      <tableStyleElement type="headerRow" dxfId="47"/>
      <tableStyleElement type="totalRow" dxfId="46"/>
      <tableStyleElement type="firstColumn" dxfId="45"/>
      <tableStyleElement type="lastColumn" dxfId="44"/>
      <tableStyleElement type="firstRowStripe" dxfId="43"/>
      <tableStyleElement type="secondRowStripe" dxfId="42"/>
      <tableStyleElement type="firstColumnStripe" dxfId="41"/>
      <tableStyleElement type="secondColumnStripe" dxfId="40"/>
    </tableStyle>
    <tableStyle name="Segmentación de datos Beneficencia y patrocinios" pivot="0" table="0" count="10" xr9:uid="{00000000-0011-0000-FFFF-FFFF03000000}">
      <tableStyleElement type="wholeTable" dxfId="39"/>
      <tableStyleElement type="headerRow" dxfId="38"/>
    </tableStyle>
    <tableStyle name="Segmentación de datos Gastos detallados" pivot="0" table="0" count="10" xr9:uid="{00000000-0011-0000-FFFF-FFFF04000000}">
      <tableStyleElement type="wholeTable" dxfId="37"/>
      <tableStyleElement type="headerRow" dxfId="36"/>
    </tableStyle>
    <tableStyle name="Segmentación de datos Resumen de gastos mensuales" pivot="0" table="0" count="10" xr9:uid="{00000000-0011-0000-FFFF-FFFF05000000}">
      <tableStyleElement type="wholeTable" dxfId="35"/>
      <tableStyleElement type="headerRow" dxfId="34"/>
    </tableStyle>
    <tableStyle name="SlicerStyleDark4 2" pivot="0" table="0" count="10" xr9:uid="{00000000-0011-0000-FFFF-FFFF06000000}">
      <tableStyleElement type="wholeTable" dxfId="33"/>
      <tableStyleElement type="headerRow" dxfId="32"/>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egmentación de datos Beneficencia y patrocinio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egmentación de datos Gastos detallado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egmentación de datos Resumen de gastos mensuales">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RESUMEN DE GASTOS MENSUALES'!A1"/></Relationships>
</file>

<file path=xl/drawings/_rels/drawing2.xml.rels><?xml version="1.0" encoding="UTF-8" standalone="yes"?>
<Relationships xmlns="http://schemas.openxmlformats.org/package/2006/relationships"><Relationship Id="rId2" Type="http://schemas.openxmlformats.org/officeDocument/2006/relationships/hyperlink" Target="#'RESUMEN DE PRESUPUESTO DEL A&#209;O'!A1"/><Relationship Id="rId1" Type="http://schemas.openxmlformats.org/officeDocument/2006/relationships/hyperlink" Target="#'GASTOS DETALLADOS'!A1"/></Relationships>
</file>

<file path=xl/drawings/_rels/drawing3.xml.rels><?xml version="1.0" encoding="UTF-8" standalone="yes"?>
<Relationships xmlns="http://schemas.openxmlformats.org/package/2006/relationships"><Relationship Id="rId2" Type="http://schemas.openxmlformats.org/officeDocument/2006/relationships/hyperlink" Target="#'RESUMEN DE GASTOS MENSUALES'!A1"/><Relationship Id="rId1" Type="http://schemas.openxmlformats.org/officeDocument/2006/relationships/hyperlink" Target="#'BENEFICENCIA Y PATROCINIOS'!A1"/></Relationships>
</file>

<file path=xl/drawings/_rels/drawing4.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972000</xdr:colOff>
      <xdr:row>1</xdr:row>
      <xdr:rowOff>19050</xdr:rowOff>
    </xdr:to>
    <xdr:sp macro="" textlink="">
      <xdr:nvSpPr>
        <xdr:cNvPr id="2" name="Flecha derecha 1" descr="Botón de navegación derecho">
          <a:hlinkClick xmlns:r="http://schemas.openxmlformats.org/officeDocument/2006/relationships" r:id="rId1" tooltip="Seleccionar para ir a la hoja de cálculo de RESUMEN DE GASTOS MENSUALES"/>
          <a:extLst>
            <a:ext uri="{FF2B5EF4-FFF2-40B4-BE49-F238E27FC236}">
              <a16:creationId xmlns:a16="http://schemas.microsoft.com/office/drawing/2014/main" id="{00000000-0008-0000-0000-000002000000}"/>
            </a:ext>
          </a:extLst>
        </xdr:cNvPr>
        <xdr:cNvSpPr/>
      </xdr:nvSpPr>
      <xdr:spPr>
        <a:xfrm>
          <a:off x="180975" y="0"/>
          <a:ext cx="972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SIGUIENTE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2</xdr:row>
      <xdr:rowOff>19051</xdr:rowOff>
    </xdr:from>
    <xdr:to>
      <xdr:col>17</xdr:col>
      <xdr:colOff>9525</xdr:colOff>
      <xdr:row>3</xdr:row>
      <xdr:rowOff>441326</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200025" y="523876"/>
              <a:ext cx="13763625" cy="88900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tabla. Las segmentaciones de tabla son compatibles con Excel o versiones posteriores.
No se podrá usar la segmentación si la forma se modificó en una versión anterior de Excel o si el libro se guardó en Excel 2007 o versiones anteriores.</a:t>
              </a:r>
            </a:p>
          </xdr:txBody>
        </xdr:sp>
      </mc:Fallback>
    </mc:AlternateContent>
    <xdr:clientData/>
  </xdr:twoCellAnchor>
  <xdr:twoCellAnchor editAs="oneCell">
    <xdr:from>
      <xdr:col>2</xdr:col>
      <xdr:colOff>9525</xdr:colOff>
      <xdr:row>0</xdr:row>
      <xdr:rowOff>0</xdr:rowOff>
    </xdr:from>
    <xdr:to>
      <xdr:col>2</xdr:col>
      <xdr:colOff>981525</xdr:colOff>
      <xdr:row>1</xdr:row>
      <xdr:rowOff>19050</xdr:rowOff>
    </xdr:to>
    <xdr:sp macro="" textlink="">
      <xdr:nvSpPr>
        <xdr:cNvPr id="4" name="Flecha derecha 3" descr="Botón de navegación derecho">
          <a:hlinkClick xmlns:r="http://schemas.openxmlformats.org/officeDocument/2006/relationships" r:id="rId1" tooltip="Seleccione para ir a la hoja de cálculo GASTOS DETALLADOS"/>
          <a:extLst>
            <a:ext uri="{FF2B5EF4-FFF2-40B4-BE49-F238E27FC236}">
              <a16:creationId xmlns:a16="http://schemas.microsoft.com/office/drawing/2014/main" id="{00000000-0008-0000-0100-000004000000}"/>
            </a:ext>
          </a:extLst>
        </xdr:cNvPr>
        <xdr:cNvSpPr/>
      </xdr:nvSpPr>
      <xdr:spPr>
        <a:xfrm>
          <a:off x="1009650" y="0"/>
          <a:ext cx="972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SIGUIENTE</a:t>
          </a:r>
        </a:p>
      </xdr:txBody>
    </xdr:sp>
    <xdr:clientData fPrintsWithSheet="0"/>
  </xdr:twoCellAnchor>
  <xdr:twoCellAnchor editAs="oneCell">
    <xdr:from>
      <xdr:col>1</xdr:col>
      <xdr:colOff>419100</xdr:colOff>
      <xdr:row>0</xdr:row>
      <xdr:rowOff>0</xdr:rowOff>
    </xdr:from>
    <xdr:to>
      <xdr:col>2</xdr:col>
      <xdr:colOff>9975</xdr:colOff>
      <xdr:row>1</xdr:row>
      <xdr:rowOff>19050</xdr:rowOff>
    </xdr:to>
    <xdr:sp macro="" textlink="">
      <xdr:nvSpPr>
        <xdr:cNvPr id="5" name="Flecha izquierda 4" descr="Botón de navegación izquierdo">
          <a:hlinkClick xmlns:r="http://schemas.openxmlformats.org/officeDocument/2006/relationships" r:id="rId2" tooltip="Seleccione para ir a la hoja de cálculo RESUMEN DE PRESUPUESTO DEL AÑO ACTUAL"/>
          <a:extLst>
            <a:ext uri="{FF2B5EF4-FFF2-40B4-BE49-F238E27FC236}">
              <a16:creationId xmlns:a16="http://schemas.microsoft.com/office/drawing/2014/main" id="{00000000-0008-0000-0100-000005000000}"/>
            </a:ext>
          </a:extLst>
        </xdr:cNvPr>
        <xdr:cNvSpPr/>
      </xdr:nvSpPr>
      <xdr:spPr>
        <a:xfrm>
          <a:off x="600075" y="0"/>
          <a:ext cx="972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ANTERIOR</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9526</xdr:colOff>
      <xdr:row>2</xdr:row>
      <xdr:rowOff>19050</xdr:rowOff>
    </xdr:from>
    <xdr:to>
      <xdr:col>10</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4" name="Beneficiario" descr="Filtrar los gastos detallados por el campo beneficiari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562601" y="523875"/>
              <a:ext cx="5534024"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1</xdr:col>
      <xdr:colOff>9522</xdr:colOff>
      <xdr:row>2</xdr:row>
      <xdr:rowOff>19050</xdr:rowOff>
    </xdr:from>
    <xdr:to>
      <xdr:col>5</xdr:col>
      <xdr:colOff>1000124</xdr:colOff>
      <xdr:row>2</xdr:row>
      <xdr:rowOff>904875</xdr:rowOff>
    </xdr:to>
    <mc:AlternateContent xmlns:mc="http://schemas.openxmlformats.org/markup-compatibility/2006" xmlns:sle15="http://schemas.microsoft.com/office/drawing/2012/slicer">
      <mc:Choice Requires="sle15">
        <xdr:graphicFrame macro="">
          <xdr:nvGraphicFramePr>
            <xdr:cNvPr id="7" name="Solicitado por" descr="Filtrar los gastos detallados por el campo Solicitado por">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tabla son compatibles con Excel o versiones posteriores.
No se podrá usar la segmentación si la forma se modificó en una versión anterior de Excel o si el libro se guardó en Excel 2007 o versiones anteriores.</a:t>
              </a:r>
            </a:p>
          </xdr:txBody>
        </xdr:sp>
      </mc:Fallback>
    </mc:AlternateContent>
    <xdr:clientData/>
  </xdr:twoCellAnchor>
  <xdr:twoCellAnchor editAs="oneCell">
    <xdr:from>
      <xdr:col>2</xdr:col>
      <xdr:colOff>9525</xdr:colOff>
      <xdr:row>0</xdr:row>
      <xdr:rowOff>0</xdr:rowOff>
    </xdr:from>
    <xdr:to>
      <xdr:col>3</xdr:col>
      <xdr:colOff>105225</xdr:colOff>
      <xdr:row>1</xdr:row>
      <xdr:rowOff>19050</xdr:rowOff>
    </xdr:to>
    <xdr:sp macro="" textlink="">
      <xdr:nvSpPr>
        <xdr:cNvPr id="8" name="Flecha derecha 7" descr="Botón de navegación derecho">
          <a:hlinkClick xmlns:r="http://schemas.openxmlformats.org/officeDocument/2006/relationships" r:id="rId1" tooltip="Seleccionar para ir a la hoja de cálculo BENEFICENCIA Y PATROCINIOS"/>
          <a:extLst>
            <a:ext uri="{FF2B5EF4-FFF2-40B4-BE49-F238E27FC236}">
              <a16:creationId xmlns:a16="http://schemas.microsoft.com/office/drawing/2014/main" id="{00000000-0008-0000-0200-000008000000}"/>
            </a:ext>
          </a:extLst>
        </xdr:cNvPr>
        <xdr:cNvSpPr/>
      </xdr:nvSpPr>
      <xdr:spPr>
        <a:xfrm>
          <a:off x="1009650" y="0"/>
          <a:ext cx="972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SIGUIENTE</a:t>
          </a:r>
        </a:p>
      </xdr:txBody>
    </xdr:sp>
    <xdr:clientData fPrintsWithSheet="0"/>
  </xdr:twoCellAnchor>
  <xdr:twoCellAnchor editAs="oneCell">
    <xdr:from>
      <xdr:col>1</xdr:col>
      <xdr:colOff>419100</xdr:colOff>
      <xdr:row>0</xdr:row>
      <xdr:rowOff>0</xdr:rowOff>
    </xdr:from>
    <xdr:to>
      <xdr:col>2</xdr:col>
      <xdr:colOff>9975</xdr:colOff>
      <xdr:row>1</xdr:row>
      <xdr:rowOff>19050</xdr:rowOff>
    </xdr:to>
    <xdr:sp macro="" textlink="">
      <xdr:nvSpPr>
        <xdr:cNvPr id="9" name="Flecha izquierda 8" descr="Botón de navegación izquierdo">
          <a:hlinkClick xmlns:r="http://schemas.openxmlformats.org/officeDocument/2006/relationships" r:id="rId2" tooltip="Seleccionar para ir a la hoja de cálculo de RESUMEN DE GASTOS MENSUALES"/>
          <a:extLst>
            <a:ext uri="{FF2B5EF4-FFF2-40B4-BE49-F238E27FC236}">
              <a16:creationId xmlns:a16="http://schemas.microsoft.com/office/drawing/2014/main" id="{00000000-0008-0000-0200-000009000000}"/>
            </a:ext>
          </a:extLst>
        </xdr:cNvPr>
        <xdr:cNvSpPr/>
      </xdr:nvSpPr>
      <xdr:spPr>
        <a:xfrm>
          <a:off x="600075" y="0"/>
          <a:ext cx="972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ANTERIOR</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5</xdr:col>
      <xdr:colOff>1133475</xdr:colOff>
      <xdr:row>2</xdr:row>
      <xdr:rowOff>904875</xdr:rowOff>
    </xdr:to>
    <mc:AlternateContent xmlns:mc="http://schemas.openxmlformats.org/markup-compatibility/2006" xmlns:sle15="http://schemas.microsoft.com/office/drawing/2012/slicer">
      <mc:Choice Requires="sle15">
        <xdr:graphicFrame macro="">
          <xdr:nvGraphicFramePr>
            <xdr:cNvPr id="4" name="Solicitado por 1" descr="Filtrar beneficencia y patrocinios por el campo Solicitante">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Solicitado por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6</xdr:col>
      <xdr:colOff>9524</xdr:colOff>
      <xdr:row>2</xdr:row>
      <xdr:rowOff>19050</xdr:rowOff>
    </xdr:from>
    <xdr:to>
      <xdr:col>12</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409575</xdr:colOff>
      <xdr:row>0</xdr:row>
      <xdr:rowOff>0</xdr:rowOff>
    </xdr:from>
    <xdr:to>
      <xdr:col>2</xdr:col>
      <xdr:colOff>450</xdr:colOff>
      <xdr:row>1</xdr:row>
      <xdr:rowOff>19050</xdr:rowOff>
    </xdr:to>
    <xdr:sp macro="" textlink="">
      <xdr:nvSpPr>
        <xdr:cNvPr id="7"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00000000-0008-0000-0300-000007000000}"/>
            </a:ext>
          </a:extLst>
        </xdr:cNvPr>
        <xdr:cNvSpPr/>
      </xdr:nvSpPr>
      <xdr:spPr>
        <a:xfrm>
          <a:off x="590550" y="0"/>
          <a:ext cx="972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Century Gothic" panose="020B0502020202020204"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1000000}" sourceName="Beneficiario">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2000000}" sourceName="Solicitado por">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3000000}" sourceName="Solicitado por">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4000000}" sourceName="Beneficiario">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5000000}" sourceName="Título de cuenta">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de cuenta" xr10:uid="{00000000-0014-0000-FFFF-FFFF01000000}" cache="Slicer_Account_Title" caption="Título de cuenta" columnCount="7" style="Segmentación de datos Resumen de gastos mensuales"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neficiario" xr10:uid="{00000000-0014-0000-FFFF-FFFF02000000}" cache="Slicer_Payee" caption="Beneficiario" columnCount="3" style="Segmentación de datos Gastos detallados" rowHeight="225425"/>
  <slicer name="Solicitado por" xr10:uid="{00000000-0014-0000-FFFF-FFFF03000000}" cache="Slicer_Requested_by" caption="Solicitado por" columnCount="3" style="Segmentación de datos Gastos detallados"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do por 1" xr10:uid="{00000000-0014-0000-FFFF-FFFF04000000}" cache="Slicer_Requested_by1" caption="Solicitado por" columnCount="3" style="Segmentación de datos Beneficencia y patrocinios" rowHeight="225425"/>
  <slicer name="Beneficiario 1" xr10:uid="{00000000-0014-0000-FFFF-FFFF05000000}" cache="Slicer_Payee1" caption="Beneficiario" columnCount="3" style="Segmentación de datos Beneficencia y patrocinio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ódigo de contabilidad general" totalsRowLabel="Total" dataCellStyle="Millares"/>
    <tableColumn id="2" xr3:uid="{00000000-0010-0000-0000-000002000000}" name="Título de cuenta"/>
    <tableColumn id="3" xr3:uid="{00000000-0010-0000-0000-000003000000}" name="Real" totalsRowFunction="sum" totalsRowDxfId="31" dataCellStyle="Moneda [0]">
      <calculatedColumnFormula>SUMIF(ResumenDeGastosMensuales[Código de contabilidad general],YearToDateTable[[#This Row],[Código de contabilidad general]],ResumenDeGastosMensuales[Total])</calculatedColumnFormula>
    </tableColumn>
    <tableColumn id="4" xr3:uid="{00000000-0010-0000-0000-000004000000}" name="Presupuesto" totalsRowFunction="sum" totalsRowDxfId="30" dataCellStyle="Moneda [0]"/>
    <tableColumn id="5" xr3:uid="{00000000-0010-0000-0000-000005000000}" name="RESTANTES EN €  " totalsRowFunction="sum" totalsRowDxfId="29" dataCellStyle="Moneda [0]">
      <calculatedColumnFormula>IF(YearToDateTable[[#This Row],[Presupuesto]]="","",YearToDateTable[[#This Row],[Presupuesto]]-YearToDateTable[[#This Row],[Real]])</calculatedColumnFormula>
    </tableColumn>
    <tableColumn id="6" xr3:uid="{00000000-0010-0000-0000-000006000000}" name="RESTANTES EN %  " totalsRowFunction="custom" dataCellStyle="Porcentaje">
      <calculatedColumnFormula>IFERROR(YearToDateTable[[#This Row],[RESTANTES EN €  ]]/YearToDateTable[[#This Row],[Presupuesto]],"")</calculatedColumnFormula>
      <totalsRowFormula>YearToDateTable[[#Totals],[RESTANTES EN €  ]]/YearToDateTable[[#Totals],[Presupuesto]]</totalsRowFormula>
    </tableColumn>
  </tableColumns>
  <tableStyleInfo name="Resumen de presupuesto del año actual"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sumenDeGastosMensuales" displayName="ResumenDeGastosMensuales" ref="B5:Q18" totalsRowCount="1">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ódigo de contabilidad general" totalsRowLabel="Total" dataDxfId="28" totalsRowDxfId="14" dataCellStyle="Millares"/>
    <tableColumn id="2" xr3:uid="{00000000-0010-0000-0100-000002000000}" name="Título de cuenta"/>
    <tableColumn id="3" xr3:uid="{00000000-0010-0000-0100-000003000000}" name="Enero" totalsRowFunction="sum" dataDxfId="25" totalsRowDxfId="13" dataCellStyle="Moneda [0]">
      <calculatedColumnFormula>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calculatedColumnFormula>
    </tableColumn>
    <tableColumn id="4" xr3:uid="{00000000-0010-0000-0100-000004000000}" name="Febrero" totalsRowFunction="sum" dataDxfId="24" totalsRowDxfId="12" dataCellStyle="Moneda [0]">
      <calculatedColumnFormula>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calculatedColumnFormula>
    </tableColumn>
    <tableColumn id="5" xr3:uid="{00000000-0010-0000-0100-000005000000}" name="Marzo" totalsRowFunction="sum" dataDxfId="23" totalsRowDxfId="11" dataCellStyle="Moneda [0]">
      <calculatedColumnFormula>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calculatedColumnFormula>
    </tableColumn>
    <tableColumn id="6" xr3:uid="{00000000-0010-0000-0100-000006000000}" name="Abril" totalsRowFunction="sum" dataDxfId="22" totalsRowDxfId="10" dataCellStyle="Moneda [0]">
      <calculatedColumnFormula>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calculatedColumnFormula>
    </tableColumn>
    <tableColumn id="7" xr3:uid="{00000000-0010-0000-0100-000007000000}" name="Mayo" totalsRowFunction="sum" dataDxfId="21" totalsRowDxfId="9" dataCellStyle="Moneda [0]">
      <calculatedColumnFormula>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calculatedColumnFormula>
    </tableColumn>
    <tableColumn id="8" xr3:uid="{00000000-0010-0000-0100-000008000000}" name="Junio" totalsRowFunction="sum" dataDxfId="20" totalsRowDxfId="8" dataCellStyle="Moneda [0]">
      <calculatedColumnFormula>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calculatedColumnFormula>
    </tableColumn>
    <tableColumn id="9" xr3:uid="{00000000-0010-0000-0100-000009000000}" name="Julio" totalsRowFunction="sum" dataDxfId="19" totalsRowDxfId="7" dataCellStyle="Moneda [0]">
      <calculatedColumnFormula>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calculatedColumnFormula>
    </tableColumn>
    <tableColumn id="10" xr3:uid="{00000000-0010-0000-0100-00000A000000}" name="Agosto" totalsRowFunction="sum" dataDxfId="18" totalsRowDxfId="6" dataCellStyle="Moneda [0]">
      <calculatedColumnFormula>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calculatedColumnFormula>
    </tableColumn>
    <tableColumn id="11" xr3:uid="{00000000-0010-0000-0100-00000B000000}" name="Septiembre" totalsRowFunction="sum" dataDxfId="17" totalsRowDxfId="5" dataCellStyle="Moneda [0]">
      <calculatedColumnFormula>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calculatedColumnFormula>
    </tableColumn>
    <tableColumn id="12" xr3:uid="{00000000-0010-0000-0100-00000C000000}" name="Octubre" totalsRowFunction="sum" dataDxfId="16" totalsRowDxfId="4" dataCellStyle="Moneda [0]">
      <calculatedColumnFormula>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calculatedColumnFormula>
    </tableColumn>
    <tableColumn id="13" xr3:uid="{00000000-0010-0000-0100-00000D000000}" name="Noviembre" totalsRowFunction="sum" dataDxfId="15" totalsRowDxfId="3" dataCellStyle="Moneda [0]">
      <calculatedColumnFormula>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calculatedColumnFormula>
    </tableColumn>
    <tableColumn id="14" xr3:uid="{00000000-0010-0000-0100-00000E000000}" name="Diciembre" totalsRowFunction="sum" dataDxfId="0" totalsRowDxfId="2" dataCellStyle="Moneda [0]">
      <calculatedColumnFormula>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calculatedColumnFormula>
    </tableColumn>
    <tableColumn id="15" xr3:uid="{00000000-0010-0000-0100-00000F000000}" name="Total" totalsRowFunction="sum" totalsRowDxfId="1" dataCellStyle="Moneda [0]">
      <calculatedColumnFormula>SUM(ResumenDeGastosMensuales[[#This Row],[Enero]:[Diciembre]])</calculatedColumnFormula>
    </tableColumn>
    <tableColumn id="16" xr3:uid="{00000000-0010-0000-0100-000010000000}" name=" " dataCellStyle="Moneda [0]"/>
  </tableColumns>
  <tableStyleInfo name="Resumen de gastos mensuales"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astosDetallados" displayName="GastosDetallados" ref="B4:J6" totalsRowShown="0">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Código de contabilidad general" dataDxfId="26" dataCellStyle="Millares"/>
    <tableColumn id="2" xr3:uid="{00000000-0010-0000-0200-000002000000}" name="Fecha de la factura" dataCellStyle="Fecha"/>
    <tableColumn id="3" xr3:uid="{00000000-0010-0000-0200-000003000000}" name="N.º de factura" dataCellStyle="Millares"/>
    <tableColumn id="4" xr3:uid="{00000000-0010-0000-0200-000004000000}" name="Solicitado por"/>
    <tableColumn id="5" xr3:uid="{00000000-0010-0000-0200-000005000000}" name="Importe del cheque" dataCellStyle="Moneda [0]"/>
    <tableColumn id="6" xr3:uid="{00000000-0010-0000-0200-000006000000}" name="Beneficiario"/>
    <tableColumn id="7" xr3:uid="{00000000-0010-0000-0200-000007000000}" name="Uso cheque"/>
    <tableColumn id="8" xr3:uid="{00000000-0010-0000-0200-000008000000}" name="Método de distribución"/>
    <tableColumn id="9" xr3:uid="{00000000-0010-0000-0200-000009000000}" name="Fecha del archivo" dataCellStyle="Fecha"/>
  </tableColumns>
  <tableStyleInfo name="Gastos detallado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ros" displayName="Otros" ref="B4:L6" totalsRowShown="0">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ódigo de contabilidad general" dataDxfId="27" dataCellStyle="Millares"/>
    <tableColumn id="2" xr3:uid="{00000000-0010-0000-0300-000002000000}" name="Fecha de solicitud del cheque " dataCellStyle="Fecha"/>
    <tableColumn id="3" xr3:uid="{00000000-0010-0000-0300-000003000000}" name="Solicitado por"/>
    <tableColumn id="4" xr3:uid="{00000000-0010-0000-0300-000004000000}" name="Importe del cheque" dataCellStyle="Moneda [0]"/>
    <tableColumn id="5" xr3:uid="{00000000-0010-0000-0300-000005000000}" name="Contribución año anterior" dataCellStyle="Moneda [0]"/>
    <tableColumn id="6" xr3:uid="{00000000-0010-0000-0300-000006000000}" name="Beneficiario"/>
    <tableColumn id="7" xr3:uid="{00000000-0010-0000-0300-000007000000}" name="Usado para"/>
    <tableColumn id="8" xr3:uid="{00000000-0010-0000-0300-000008000000}" name="Aprobado por"/>
    <tableColumn id="9" xr3:uid="{00000000-0010-0000-0300-000009000000}" name="Categoría"/>
    <tableColumn id="10" xr3:uid="{00000000-0010-0000-0300-00000A000000}" name="Método de distribución"/>
    <tableColumn id="11" xr3:uid="{00000000-0010-0000-0300-00000B000000}" name="Fecha del archivo" dataCellStyle="Fecha"/>
  </tableColumns>
  <tableStyleInfo name="Beneficencia y Patrocinios" showFirstColumn="0" showLastColumn="0" showRowStripes="1"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baseColWidth="10" defaultColWidth="9.140625" defaultRowHeight="30" customHeight="1" x14ac:dyDescent="0.25"/>
  <cols>
    <col min="1" max="1" width="2.7109375" customWidth="1"/>
    <col min="2" max="2" width="20.7109375" customWidth="1"/>
    <col min="3" max="3" width="23.5703125" customWidth="1"/>
    <col min="4" max="5" width="18.140625" customWidth="1"/>
    <col min="6" max="6" width="19.7109375" customWidth="1"/>
    <col min="7" max="7" width="21.42578125" customWidth="1"/>
    <col min="8" max="8" width="2.7109375" customWidth="1"/>
  </cols>
  <sheetData>
    <row r="1" spans="2:7" ht="15" customHeight="1" x14ac:dyDescent="0.25">
      <c r="B1" s="5" t="s">
        <v>0</v>
      </c>
    </row>
    <row r="2" spans="2:7" ht="30" customHeight="1" thickBot="1" x14ac:dyDescent="0.4">
      <c r="B2" s="17" t="s">
        <v>1</v>
      </c>
      <c r="C2" s="17"/>
      <c r="D2" s="17"/>
      <c r="E2" s="17"/>
      <c r="F2" s="2" t="s">
        <v>19</v>
      </c>
      <c r="G2" s="3">
        <f ca="1">YEAR(TODAY())</f>
        <v>2019</v>
      </c>
    </row>
    <row r="3" spans="2:7" ht="15" customHeight="1" thickTop="1" x14ac:dyDescent="0.25"/>
    <row r="4" spans="2:7" ht="30" customHeight="1" x14ac:dyDescent="0.25">
      <c r="B4" t="s">
        <v>2</v>
      </c>
      <c r="C4" t="s">
        <v>4</v>
      </c>
      <c r="D4" t="s">
        <v>17</v>
      </c>
      <c r="E4" t="s">
        <v>18</v>
      </c>
      <c r="F4" t="s">
        <v>20</v>
      </c>
      <c r="G4" t="s">
        <v>21</v>
      </c>
    </row>
    <row r="5" spans="2:7" ht="30" customHeight="1" x14ac:dyDescent="0.25">
      <c r="B5" s="11">
        <v>1000</v>
      </c>
      <c r="C5" t="s">
        <v>5</v>
      </c>
      <c r="D5" s="9">
        <f ca="1">SUMIF(ResumenDeGastosMensuales[Código de contabilidad general],YearToDateTable[[#This Row],[Código de contabilidad general]],ResumenDeGastosMensuales[Total])</f>
        <v>0</v>
      </c>
      <c r="E5" s="9">
        <v>100000</v>
      </c>
      <c r="F5" s="9">
        <f ca="1">IF(YearToDateTable[[#This Row],[Presupuesto]]="","",YearToDateTable[[#This Row],[Presupuesto]]-YearToDateTable[[#This Row],[Real]])</f>
        <v>100000</v>
      </c>
      <c r="G5" s="10">
        <f ca="1">IFERROR(YearToDateTable[[#This Row],[RESTANTES EN €  ]]/YearToDateTable[[#This Row],[Presupuesto]],"")</f>
        <v>1</v>
      </c>
    </row>
    <row r="6" spans="2:7" ht="30" customHeight="1" x14ac:dyDescent="0.25">
      <c r="B6" s="11">
        <v>2000</v>
      </c>
      <c r="C6" t="s">
        <v>6</v>
      </c>
      <c r="D6" s="9">
        <f ca="1">SUMIF(ResumenDeGastosMensuales[Código de contabilidad general],YearToDateTable[[#This Row],[Código de contabilidad general]],ResumenDeGastosMensuales[Total])</f>
        <v>0</v>
      </c>
      <c r="E6" s="9">
        <v>100000</v>
      </c>
      <c r="F6" s="9">
        <f ca="1">IF(YearToDateTable[[#This Row],[Presupuesto]]="","",YearToDateTable[[#This Row],[Presupuesto]]-YearToDateTable[[#This Row],[Real]])</f>
        <v>100000</v>
      </c>
      <c r="G6" s="10">
        <f ca="1">IFERROR(YearToDateTable[[#This Row],[RESTANTES EN €  ]]/YearToDateTable[[#This Row],[Presupuesto]],"")</f>
        <v>1</v>
      </c>
    </row>
    <row r="7" spans="2:7" ht="30" customHeight="1" x14ac:dyDescent="0.25">
      <c r="B7" s="11">
        <v>3000</v>
      </c>
      <c r="C7" t="s">
        <v>7</v>
      </c>
      <c r="D7" s="9">
        <f ca="1">SUMIF(ResumenDeGastosMensuales[Código de contabilidad general],YearToDateTable[[#This Row],[Código de contabilidad general]],ResumenDeGastosMensuales[Total])</f>
        <v>0</v>
      </c>
      <c r="E7" s="9">
        <v>100000</v>
      </c>
      <c r="F7" s="9">
        <f ca="1">IF(YearToDateTable[[#This Row],[Presupuesto]]="","",YearToDateTable[[#This Row],[Presupuesto]]-YearToDateTable[[#This Row],[Real]])</f>
        <v>100000</v>
      </c>
      <c r="G7" s="10">
        <f ca="1">IFERROR(YearToDateTable[[#This Row],[RESTANTES EN €  ]]/YearToDateTable[[#This Row],[Presupuesto]],"")</f>
        <v>1</v>
      </c>
    </row>
    <row r="8" spans="2:7" ht="30" customHeight="1" x14ac:dyDescent="0.25">
      <c r="B8" s="11">
        <v>4000</v>
      </c>
      <c r="C8" t="s">
        <v>8</v>
      </c>
      <c r="D8" s="9">
        <f ca="1">SUMIF(ResumenDeGastosMensuales[Código de contabilidad general],YearToDateTable[[#This Row],[Código de contabilidad general]],ResumenDeGastosMensuales[Total])</f>
        <v>0</v>
      </c>
      <c r="E8" s="9">
        <v>100000</v>
      </c>
      <c r="F8" s="9">
        <f ca="1">IF(YearToDateTable[[#This Row],[Presupuesto]]="","",YearToDateTable[[#This Row],[Presupuesto]]-YearToDateTable[[#This Row],[Real]])</f>
        <v>100000</v>
      </c>
      <c r="G8" s="10">
        <f ca="1">IFERROR(YearToDateTable[[#This Row],[RESTANTES EN €  ]]/YearToDateTable[[#This Row],[Presupuesto]],"")</f>
        <v>1</v>
      </c>
    </row>
    <row r="9" spans="2:7" ht="30" customHeight="1" x14ac:dyDescent="0.25">
      <c r="B9" s="11">
        <v>5000</v>
      </c>
      <c r="C9" t="s">
        <v>9</v>
      </c>
      <c r="D9" s="9">
        <f ca="1">SUMIF(ResumenDeGastosMensuales[Código de contabilidad general],YearToDateTable[[#This Row],[Código de contabilidad general]],ResumenDeGastosMensuales[Total])</f>
        <v>0</v>
      </c>
      <c r="E9" s="9">
        <v>50000</v>
      </c>
      <c r="F9" s="9">
        <f ca="1">IF(YearToDateTable[[#This Row],[Presupuesto]]="","",YearToDateTable[[#This Row],[Presupuesto]]-YearToDateTable[[#This Row],[Real]])</f>
        <v>50000</v>
      </c>
      <c r="G9" s="10">
        <f ca="1">IFERROR(YearToDateTable[[#This Row],[RESTANTES EN €  ]]/YearToDateTable[[#This Row],[Presupuesto]],"")</f>
        <v>1</v>
      </c>
    </row>
    <row r="10" spans="2:7" ht="30" customHeight="1" x14ac:dyDescent="0.25">
      <c r="B10" s="11">
        <v>6000</v>
      </c>
      <c r="C10" t="s">
        <v>10</v>
      </c>
      <c r="D10" s="9">
        <f ca="1">SUMIF(ResumenDeGastosMensuales[Código de contabilidad general],YearToDateTable[[#This Row],[Código de contabilidad general]],ResumenDeGastosMensuales[Total])</f>
        <v>0</v>
      </c>
      <c r="E10" s="9">
        <v>25000</v>
      </c>
      <c r="F10" s="9">
        <f ca="1">IF(YearToDateTable[[#This Row],[Presupuesto]]="","",YearToDateTable[[#This Row],[Presupuesto]]-YearToDateTable[[#This Row],[Real]])</f>
        <v>25000</v>
      </c>
      <c r="G10" s="10">
        <f ca="1">IFERROR(YearToDateTable[[#This Row],[RESTANTES EN €  ]]/YearToDateTable[[#This Row],[Presupuesto]],"")</f>
        <v>1</v>
      </c>
    </row>
    <row r="11" spans="2:7" ht="30" customHeight="1" x14ac:dyDescent="0.25">
      <c r="B11" s="11">
        <v>7000</v>
      </c>
      <c r="C11" t="s">
        <v>11</v>
      </c>
      <c r="D11" s="9">
        <f ca="1">SUMIF(ResumenDeGastosMensuales[Código de contabilidad general],YearToDateTable[[#This Row],[Código de contabilidad general]],ResumenDeGastosMensuales[Total])</f>
        <v>0</v>
      </c>
      <c r="E11" s="9">
        <v>75000</v>
      </c>
      <c r="F11" s="9">
        <f ca="1">IF(YearToDateTable[[#This Row],[Presupuesto]]="","",YearToDateTable[[#This Row],[Presupuesto]]-YearToDateTable[[#This Row],[Real]])</f>
        <v>75000</v>
      </c>
      <c r="G11" s="10">
        <f ca="1">IFERROR(YearToDateTable[[#This Row],[RESTANTES EN €  ]]/YearToDateTable[[#This Row],[Presupuesto]],"")</f>
        <v>1</v>
      </c>
    </row>
    <row r="12" spans="2:7" ht="30" customHeight="1" x14ac:dyDescent="0.25">
      <c r="B12" s="11">
        <v>8000</v>
      </c>
      <c r="C12" t="s">
        <v>12</v>
      </c>
      <c r="D12" s="9">
        <f ca="1">SUMIF(ResumenDeGastosMensuales[Código de contabilidad general],YearToDateTable[[#This Row],[Código de contabilidad general]],ResumenDeGastosMensuales[Total])</f>
        <v>0</v>
      </c>
      <c r="E12" s="9">
        <v>65000</v>
      </c>
      <c r="F12" s="9">
        <f ca="1">IF(YearToDateTable[[#This Row],[Presupuesto]]="","",YearToDateTable[[#This Row],[Presupuesto]]-YearToDateTable[[#This Row],[Real]])</f>
        <v>65000</v>
      </c>
      <c r="G12" s="10">
        <f ca="1">IFERROR(YearToDateTable[[#This Row],[RESTANTES EN €  ]]/YearToDateTable[[#This Row],[Presupuesto]],"")</f>
        <v>1</v>
      </c>
    </row>
    <row r="13" spans="2:7" ht="30" customHeight="1" x14ac:dyDescent="0.25">
      <c r="B13" s="11">
        <v>9000</v>
      </c>
      <c r="C13" t="s">
        <v>13</v>
      </c>
      <c r="D13" s="9">
        <f ca="1">SUMIF(ResumenDeGastosMensuales[Código de contabilidad general],YearToDateTable[[#This Row],[Código de contabilidad general]],ResumenDeGastosMensuales[Total])</f>
        <v>0</v>
      </c>
      <c r="E13" s="9">
        <v>125000</v>
      </c>
      <c r="F13" s="9">
        <f ca="1">IF(YearToDateTable[[#This Row],[Presupuesto]]="","",YearToDateTable[[#This Row],[Presupuesto]]-YearToDateTable[[#This Row],[Real]])</f>
        <v>125000</v>
      </c>
      <c r="G13" s="10">
        <f ca="1">IFERROR(YearToDateTable[[#This Row],[RESTANTES EN €  ]]/YearToDateTable[[#This Row],[Presupuesto]],"")</f>
        <v>1</v>
      </c>
    </row>
    <row r="14" spans="2:7" ht="30" customHeight="1" x14ac:dyDescent="0.25">
      <c r="B14" s="11">
        <v>10000</v>
      </c>
      <c r="C14" t="s">
        <v>14</v>
      </c>
      <c r="D14" s="9">
        <f ca="1">SUMIF(ResumenDeGastosMensuales[Código de contabilidad general],YearToDateTable[[#This Row],[Código de contabilidad general]],ResumenDeGastosMensuales[Total])</f>
        <v>0</v>
      </c>
      <c r="E14" s="9">
        <v>100000</v>
      </c>
      <c r="F14" s="9">
        <f ca="1">IF(YearToDateTable[[#This Row],[Presupuesto]]="","",YearToDateTable[[#This Row],[Presupuesto]]-YearToDateTable[[#This Row],[Real]])</f>
        <v>100000</v>
      </c>
      <c r="G14" s="10">
        <f ca="1">IFERROR(YearToDateTable[[#This Row],[RESTANTES EN €  ]]/YearToDateTable[[#This Row],[Presupuesto]],"")</f>
        <v>1</v>
      </c>
    </row>
    <row r="15" spans="2:7" ht="30" customHeight="1" x14ac:dyDescent="0.25">
      <c r="B15" s="11">
        <v>11000</v>
      </c>
      <c r="C15" t="s">
        <v>15</v>
      </c>
      <c r="D15" s="9">
        <f ca="1">SUMIF(ResumenDeGastosMensuales[Código de contabilidad general],YearToDateTable[[#This Row],[Código de contabilidad general]],ResumenDeGastosMensuales[Total])</f>
        <v>0</v>
      </c>
      <c r="E15" s="9">
        <v>250000</v>
      </c>
      <c r="F15" s="9">
        <f ca="1">IF(YearToDateTable[[#This Row],[Presupuesto]]="","",YearToDateTable[[#This Row],[Presupuesto]]-YearToDateTable[[#This Row],[Real]])</f>
        <v>250000</v>
      </c>
      <c r="G15" s="10">
        <f ca="1">IFERROR(YearToDateTable[[#This Row],[RESTANTES EN €  ]]/YearToDateTable[[#This Row],[Presupuesto]],"")</f>
        <v>1</v>
      </c>
    </row>
    <row r="16" spans="2:7" ht="30" customHeight="1" x14ac:dyDescent="0.25">
      <c r="B16" s="11">
        <v>12000</v>
      </c>
      <c r="C16" t="s">
        <v>16</v>
      </c>
      <c r="D16" s="9">
        <f ca="1">SUMIF(ResumenDeGastosMensuales[Código de contabilidad general],YearToDateTable[[#This Row],[Código de contabilidad general]],ResumenDeGastosMensuales[Total])</f>
        <v>0</v>
      </c>
      <c r="E16" s="9">
        <v>50000</v>
      </c>
      <c r="F16" s="9">
        <f ca="1">IF(YearToDateTable[[#This Row],[Presupuesto]]="","",YearToDateTable[[#This Row],[Presupuesto]]-YearToDateTable[[#This Row],[Real]])</f>
        <v>50000</v>
      </c>
      <c r="G16" s="10">
        <f ca="1">IFERROR(YearToDateTable[[#This Row],[RESTANTES EN €  ]]/YearToDateTable[[#This Row],[Presupuesto]],"")</f>
        <v>1</v>
      </c>
    </row>
    <row r="17" spans="2:7" ht="30" customHeight="1" x14ac:dyDescent="0.25">
      <c r="B17" t="s">
        <v>3</v>
      </c>
      <c r="D17" s="16">
        <f ca="1">SUBTOTAL(109,YearToDateTable[Real])</f>
        <v>0</v>
      </c>
      <c r="E17" s="16">
        <f>SUBTOTAL(109,YearToDateTable[Presupuesto])</f>
        <v>1140000</v>
      </c>
      <c r="F17" s="16">
        <f ca="1">SUBTOTAL(109,YearToDateTable[[RESTANTES EN €  ]])</f>
        <v>1140000</v>
      </c>
      <c r="G17" s="8">
        <f ca="1">YearToDateTable[[#Totals],[RESTANTES EN €  ]]/YearToDateTable[[#Totals],[Presupuesto]]</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e una contabilidad general con comparación de presupuestos en este libro. Escriba los detalles en la tabla Año actual en esta hoja de cálculo. El vínculo de navegación está en la celda B1" sqref="A1" xr:uid="{00000000-0002-0000-0000-000000000000}"/>
    <dataValidation allowBlank="1" showInputMessage="1" showErrorMessage="1" prompt="El título de esta hoja de cálculo se encuentra en esta celda. Escriba el año en la celda G2" sqref="B2:E2" xr:uid="{00000000-0002-0000-0000-000001000000}"/>
    <dataValidation allowBlank="1" showInputMessage="1" showErrorMessage="1" prompt="Escriba el año en la celda a la derecha" sqref="F2" xr:uid="{00000000-0002-0000-0000-000002000000}"/>
    <dataValidation allowBlank="1" showInputMessage="1" showErrorMessage="1" prompt="Escriba el año en esta celda" sqref="G2" xr:uid="{00000000-0002-0000-0000-000003000000}"/>
    <dataValidation allowBlank="1" showInputMessage="1" showErrorMessage="1" prompt="Escriba el código de contabilidad en esta columna bajo este encabezado" sqref="B4" xr:uid="{00000000-0002-0000-0000-000004000000}"/>
    <dataValidation allowBlank="1" showInputMessage="1" showErrorMessage="1" prompt="Escriba el título de cuenta en esta columna bajo este encabezado" sqref="C4" xr:uid="{00000000-0002-0000-0000-000005000000}"/>
    <dataValidation allowBlank="1" showInputMessage="1" showErrorMessage="1" prompt="La cantidad real se calcula automáticamente en esta columna bajo este encabezado" sqref="D4" xr:uid="{00000000-0002-0000-0000-000006000000}"/>
    <dataValidation allowBlank="1" showInputMessage="1" showErrorMessage="1" prompt="Escriba el importe del presupuesto en esta columna bajo este encabezado" sqref="E4" xr:uid="{00000000-0002-0000-0000-000007000000}"/>
    <dataValidation allowBlank="1" showInputMessage="1" showErrorMessage="1" prompt="La barra de datos del importe pendiente se calcula automáticamente en esta columna bajo este encabezado" sqref="F4" xr:uid="{00000000-0002-0000-0000-000008000000}"/>
    <dataValidation allowBlank="1" showInputMessage="1" showErrorMessage="1" prompt="El porcentaje restante se calcula automáticamente en esta columna bajo este encabezado" sqref="G4" xr:uid="{00000000-0002-0000-0000-000009000000}"/>
    <dataValidation allowBlank="1" showInputMessage="1" showErrorMessage="1" prompt="El vínculo de navegación está en esta celda. Seleccionar para ir a la hoja de cálculo de RESUMEN DE GASTOS MENSUALES" sqref="B1" xr:uid="{00000000-0002-0000-0000-00000A000000}"/>
  </dataValidations>
  <hyperlinks>
    <hyperlink ref="B1" location="'RESUMEN DE GASTOS MENSUALES'!A1" tooltip="Seleccionar para ir a la hoja de cálculo de RESUMEN DE GASTOS MENSUALES" display="MONTHLY EXPENSES SUMMARY" xr:uid="{00000000-0004-0000-0000-000000000000}"/>
  </hyperlinks>
  <printOptions horizontalCentered="1"/>
  <pageMargins left="0.4" right="0.4" top="0.4" bottom="0.6" header="0.3" footer="0.3"/>
  <pageSetup paperSize="9" scale="75"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sheetViews>
  <sheetFormatPr baseColWidth="10" defaultColWidth="9.140625" defaultRowHeight="30" customHeight="1" x14ac:dyDescent="0.25"/>
  <cols>
    <col min="1" max="1" width="2.7109375" customWidth="1"/>
    <col min="2" max="2" width="20.7109375" customWidth="1"/>
    <col min="3" max="3" width="21.140625" customWidth="1"/>
    <col min="4" max="16" width="12.140625" customWidth="1"/>
    <col min="17" max="17" width="8.85546875" customWidth="1"/>
  </cols>
  <sheetData>
    <row r="1" spans="2:17" ht="15" customHeight="1" x14ac:dyDescent="0.25">
      <c r="B1" s="5" t="s">
        <v>22</v>
      </c>
      <c r="C1" s="5" t="s">
        <v>24</v>
      </c>
    </row>
    <row r="2" spans="2:17" ht="24.75" customHeight="1" thickBot="1" x14ac:dyDescent="0.4">
      <c r="B2" s="18" t="s">
        <v>0</v>
      </c>
      <c r="C2" s="18"/>
      <c r="D2" s="18"/>
      <c r="E2" s="18"/>
      <c r="F2" s="18"/>
      <c r="G2" s="18"/>
      <c r="H2" s="18"/>
      <c r="I2" s="18"/>
      <c r="J2" s="18"/>
      <c r="K2" s="18"/>
      <c r="L2" s="18"/>
      <c r="M2" s="18"/>
      <c r="N2" s="18"/>
      <c r="O2" s="18"/>
      <c r="P2" s="18"/>
      <c r="Q2" s="18"/>
    </row>
    <row r="3" spans="2:17" ht="36.950000000000003" customHeight="1" thickTop="1" x14ac:dyDescent="0.25">
      <c r="B3" s="6" t="s">
        <v>23</v>
      </c>
      <c r="D3" s="1">
        <f ca="1">DATEVALUE("1-ENE"&amp;_AÑO)</f>
        <v>43466</v>
      </c>
      <c r="E3" s="1">
        <f ca="1">DATEVALUE("1-FEB"&amp;_AÑO)</f>
        <v>43497</v>
      </c>
      <c r="F3" s="1">
        <f ca="1">DATEVALUE("1-MAR"&amp;_AÑO)</f>
        <v>43525</v>
      </c>
      <c r="G3" s="1">
        <f ca="1">DATEVALUE("1-ABR"&amp;_AÑO)</f>
        <v>43556</v>
      </c>
      <c r="H3" s="1">
        <f ca="1">DATEVALUE("1-MAY"&amp;_AÑO)</f>
        <v>43586</v>
      </c>
      <c r="I3" s="1">
        <f ca="1">DATEVALUE("1-JUN"&amp;_AÑO)</f>
        <v>43617</v>
      </c>
      <c r="J3" s="1">
        <f ca="1">DATEVALUE("1-JUL"&amp;_AÑO)</f>
        <v>43647</v>
      </c>
      <c r="K3" s="1">
        <f ca="1">DATEVALUE("1-AGO"&amp;_AÑO)</f>
        <v>43678</v>
      </c>
      <c r="L3" s="1">
        <f ca="1">DATEVALUE("1-SEP"&amp;_AÑO)</f>
        <v>43709</v>
      </c>
      <c r="M3" s="1">
        <f ca="1">DATEVALUE("1-OCT"&amp;_AÑO)</f>
        <v>43739</v>
      </c>
      <c r="N3" s="1">
        <f ca="1">DATEVALUE("1-NOV"&amp;_AÑO)</f>
        <v>43770</v>
      </c>
      <c r="O3" s="1">
        <f ca="1">DATEVALUE("1-DIC"&amp;_AÑO)</f>
        <v>43800</v>
      </c>
    </row>
    <row r="4" spans="2:17" ht="37.5" customHeight="1" x14ac:dyDescent="0.25">
      <c r="B4" s="1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30" customHeight="1" x14ac:dyDescent="0.25">
      <c r="B5" t="s">
        <v>2</v>
      </c>
      <c r="C5" t="s">
        <v>4</v>
      </c>
      <c r="D5" t="s">
        <v>25</v>
      </c>
      <c r="E5" t="s">
        <v>26</v>
      </c>
      <c r="F5" t="s">
        <v>27</v>
      </c>
      <c r="G5" t="s">
        <v>28</v>
      </c>
      <c r="H5" t="s">
        <v>29</v>
      </c>
      <c r="I5" t="s">
        <v>30</v>
      </c>
      <c r="J5" t="s">
        <v>31</v>
      </c>
      <c r="K5" t="s">
        <v>32</v>
      </c>
      <c r="L5" t="s">
        <v>33</v>
      </c>
      <c r="M5" t="s">
        <v>34</v>
      </c>
      <c r="N5" t="s">
        <v>35</v>
      </c>
      <c r="O5" t="s">
        <v>36</v>
      </c>
      <c r="P5" s="15" t="s">
        <v>3</v>
      </c>
      <c r="Q5" t="s">
        <v>37</v>
      </c>
    </row>
    <row r="6" spans="2:17" ht="30" customHeight="1" x14ac:dyDescent="0.25">
      <c r="B6" s="11">
        <v>1000</v>
      </c>
      <c r="C6" t="s">
        <v>5</v>
      </c>
      <c r="D6"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6"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6"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6"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6"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6"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6"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6"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6"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6"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6"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6"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6" s="9">
        <f ca="1">SUM(ResumenDeGastosMensuales[[#This Row],[Enero]:[Diciembre]])</f>
        <v>0</v>
      </c>
      <c r="Q6" s="9"/>
    </row>
    <row r="7" spans="2:17" ht="30" customHeight="1" x14ac:dyDescent="0.25">
      <c r="B7" s="11">
        <v>2000</v>
      </c>
      <c r="C7" t="s">
        <v>6</v>
      </c>
      <c r="D7"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7"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7"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7"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7"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7"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7"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7"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7"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7"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7"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7"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7" s="9">
        <f ca="1">SUM(ResumenDeGastosMensuales[[#This Row],[Enero]:[Diciembre]])</f>
        <v>0</v>
      </c>
      <c r="Q7" s="9"/>
    </row>
    <row r="8" spans="2:17" ht="30" customHeight="1" x14ac:dyDescent="0.25">
      <c r="B8" s="11">
        <v>3000</v>
      </c>
      <c r="C8" t="s">
        <v>7</v>
      </c>
      <c r="D8"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8"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8"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8"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8"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8"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8"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8"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8"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8"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8"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8"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8" s="9">
        <f ca="1">SUM(ResumenDeGastosMensuales[[#This Row],[Enero]:[Diciembre]])</f>
        <v>0</v>
      </c>
      <c r="Q8" s="9"/>
    </row>
    <row r="9" spans="2:17" ht="30" customHeight="1" x14ac:dyDescent="0.25">
      <c r="B9" s="11">
        <v>4000</v>
      </c>
      <c r="C9" t="s">
        <v>8</v>
      </c>
      <c r="D9"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9"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9"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9"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9"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9"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9"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9"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9"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9"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9"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9"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9" s="9">
        <f ca="1">SUM(ResumenDeGastosMensuales[[#This Row],[Enero]:[Diciembre]])</f>
        <v>0</v>
      </c>
      <c r="Q9" s="9"/>
    </row>
    <row r="10" spans="2:17" ht="30" customHeight="1" x14ac:dyDescent="0.25">
      <c r="B10" s="11">
        <v>5000</v>
      </c>
      <c r="C10" t="s">
        <v>9</v>
      </c>
      <c r="D10"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0"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0"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0"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0"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0"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0"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0"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0"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0"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0"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0"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0" s="9">
        <f ca="1">SUM(ResumenDeGastosMensuales[[#This Row],[Enero]:[Diciembre]])</f>
        <v>0</v>
      </c>
      <c r="Q10" s="9"/>
    </row>
    <row r="11" spans="2:17" ht="30" customHeight="1" x14ac:dyDescent="0.25">
      <c r="B11" s="11">
        <v>6000</v>
      </c>
      <c r="C11" t="s">
        <v>10</v>
      </c>
      <c r="D11"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1"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1"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1"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1"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1"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1"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1"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1"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1"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1"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1"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1" s="9">
        <f ca="1">SUM(ResumenDeGastosMensuales[[#This Row],[Enero]:[Diciembre]])</f>
        <v>0</v>
      </c>
      <c r="Q11" s="9"/>
    </row>
    <row r="12" spans="2:17" ht="30" customHeight="1" x14ac:dyDescent="0.25">
      <c r="B12" s="11">
        <v>7000</v>
      </c>
      <c r="C12" t="s">
        <v>11</v>
      </c>
      <c r="D12"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2"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2"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2"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2"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2"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2"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2"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2"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2"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2"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2"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2" s="9">
        <f ca="1">SUM(ResumenDeGastosMensuales[[#This Row],[Enero]:[Diciembre]])</f>
        <v>0</v>
      </c>
      <c r="Q12" s="9"/>
    </row>
    <row r="13" spans="2:17" ht="30" customHeight="1" x14ac:dyDescent="0.25">
      <c r="B13" s="11">
        <v>8000</v>
      </c>
      <c r="C13" t="s">
        <v>12</v>
      </c>
      <c r="D13"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3"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3"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3"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3"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3"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3"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3"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3"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3"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3"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3"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3" s="9">
        <f ca="1">SUM(ResumenDeGastosMensuales[[#This Row],[Enero]:[Diciembre]])</f>
        <v>0</v>
      </c>
      <c r="Q13" s="9"/>
    </row>
    <row r="14" spans="2:17" ht="30" customHeight="1" x14ac:dyDescent="0.25">
      <c r="B14" s="11">
        <v>9000</v>
      </c>
      <c r="C14" t="s">
        <v>13</v>
      </c>
      <c r="D14"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4"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4"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4"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4"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4"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4"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4"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4"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4"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4"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4"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4" s="9">
        <f ca="1">SUM(ResumenDeGastosMensuales[[#This Row],[Enero]:[Diciembre]])</f>
        <v>0</v>
      </c>
      <c r="Q14" s="9"/>
    </row>
    <row r="15" spans="2:17" ht="30" customHeight="1" x14ac:dyDescent="0.25">
      <c r="B15" s="11">
        <v>10000</v>
      </c>
      <c r="C15" t="s">
        <v>14</v>
      </c>
      <c r="D15"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5"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5"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5"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5"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5"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5"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5"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5"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5"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5"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5"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5" s="9">
        <f ca="1">SUM(ResumenDeGastosMensuales[[#This Row],[Enero]:[Diciembre]])</f>
        <v>0</v>
      </c>
      <c r="Q15" s="9"/>
    </row>
    <row r="16" spans="2:17" ht="30" customHeight="1" x14ac:dyDescent="0.25">
      <c r="B16" s="11">
        <v>11000</v>
      </c>
      <c r="C16" t="s">
        <v>15</v>
      </c>
      <c r="D16"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6"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6"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6"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6"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6"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6"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6"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6"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6"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6"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6"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6" s="9">
        <f ca="1">SUM(ResumenDeGastosMensuales[[#This Row],[Enero]:[Diciembre]])</f>
        <v>0</v>
      </c>
      <c r="Q16" s="9"/>
    </row>
    <row r="17" spans="2:17" ht="30" customHeight="1" x14ac:dyDescent="0.25">
      <c r="B17" s="11">
        <v>12000</v>
      </c>
      <c r="C17" t="s">
        <v>16</v>
      </c>
      <c r="D17" s="9">
        <f ca="1">SUMIFS(GastosDetallados[Importe del cheque],GastosDetallados[Código de contabilidad general],ResumenDeGastosMensuales[[#This Row],[Código de contabilidad general]],GastosDetallados[Fecha de la factura],"&gt;="&amp;D$3,GastosDetallados[Fecha de la factura],"&lt;="&amp;D$4)+SUMIFS(Otros[Importe del cheque],Otros[Código de contabilidad general],ResumenDeGastosMensuales[[#This Row],[Código de contabilidad general]],Otros[[Fecha de solicitud del cheque ]],"&gt;="&amp;DATEVALUE(" 1 "&amp;ResumenDeGastosMensuales[[#Headers],[Enero]]&amp;_AÑO),Otros[[Fecha de solicitud del cheque ]],"&lt;="&amp;D$4)</f>
        <v>0</v>
      </c>
      <c r="E17" s="9">
        <f ca="1">SUMIFS(GastosDetallados[Importe del cheque],GastosDetallados[Código de contabilidad general],ResumenDeGastosMensuales[[#This Row],[Código de contabilidad general]],GastosDetallados[Fecha de la factura],"&gt;="&amp;E$3,GastosDetallados[Fecha de la factura],"&lt;="&amp;E$4)+SUMIFS(Otros[Importe del cheque],Otros[Código de contabilidad general],ResumenDeGastosMensuales[[#This Row],[Código de contabilidad general]],Otros[[Fecha de solicitud del cheque ]],"&gt;="&amp;DATEVALUE(" 1 "&amp;ResumenDeGastosMensuales[[#Headers],[Febrero]]&amp;_AÑO),Otros[[Fecha de solicitud del cheque ]],"&lt;="&amp;E$4)</f>
        <v>0</v>
      </c>
      <c r="F17" s="9">
        <f ca="1">SUMIFS(GastosDetallados[Importe del cheque],GastosDetallados[Código de contabilidad general],ResumenDeGastosMensuales[[#This Row],[Código de contabilidad general]],GastosDetallados[Fecha de la factura],"&gt;="&amp;F$3,GastosDetallados[Fecha de la factura],"&lt;="&amp;F$4)+SUMIFS(Otros[Importe del cheque],Otros[Código de contabilidad general],ResumenDeGastosMensuales[[#This Row],[Código de contabilidad general]],Otros[[Fecha de solicitud del cheque ]],"&gt;="&amp;DATEVALUE(" 1 "&amp;ResumenDeGastosMensuales[[#Headers],[Marzo]]&amp;_AÑO),Otros[[Fecha de solicitud del cheque ]],"&lt;="&amp;F$4)</f>
        <v>0</v>
      </c>
      <c r="G17" s="9">
        <f ca="1">SUMIFS(GastosDetallados[Importe del cheque],GastosDetallados[Código de contabilidad general],ResumenDeGastosMensuales[[#This Row],[Código de contabilidad general]],GastosDetallados[Fecha de la factura],"&gt;="&amp;G$3,GastosDetallados[Fecha de la factura],"&lt;="&amp;G$4)+SUMIFS(Otros[Importe del cheque],Otros[Código de contabilidad general],ResumenDeGastosMensuales[[#This Row],[Código de contabilidad general]],Otros[[Fecha de solicitud del cheque ]],"&gt;="&amp;DATEVALUE(" 1 "&amp;ResumenDeGastosMensuales[[#Headers],[Abril]]&amp;_AÑO),Otros[[Fecha de solicitud del cheque ]],"&lt;="&amp;G$4)</f>
        <v>0</v>
      </c>
      <c r="H17" s="9">
        <f ca="1">SUMIFS(GastosDetallados[Importe del cheque],GastosDetallados[Código de contabilidad general],ResumenDeGastosMensuales[[#This Row],[Código de contabilidad general]],GastosDetallados[Fecha de la factura],"&gt;="&amp;H$3,GastosDetallados[Fecha de la factura],"&lt;="&amp;H$4)+SUMIFS(Otros[Importe del cheque],Otros[Código de contabilidad general],ResumenDeGastosMensuales[[#This Row],[Código de contabilidad general]],Otros[[Fecha de solicitud del cheque ]],"&gt;="&amp;DATEVALUE(" 1 "&amp;ResumenDeGastosMensuales[[#Headers],[Mayo]]&amp;_AÑO),Otros[[Fecha de solicitud del cheque ]],"&lt;="&amp;H$4)</f>
        <v>0</v>
      </c>
      <c r="I17" s="9">
        <f ca="1">SUMIFS(GastosDetallados[Importe del cheque],GastosDetallados[Código de contabilidad general],ResumenDeGastosMensuales[[#This Row],[Código de contabilidad general]],GastosDetallados[Fecha de la factura],"&gt;="&amp;I$3,GastosDetallados[Fecha de la factura],"&lt;="&amp;I$4)+SUMIFS(Otros[Importe del cheque],Otros[Código de contabilidad general],ResumenDeGastosMensuales[[#This Row],[Código de contabilidad general]],Otros[[Fecha de solicitud del cheque ]],"&gt;="&amp;DATEVALUE(" 1 "&amp;ResumenDeGastosMensuales[[#Headers],[Junio]]&amp;_AÑO),Otros[[Fecha de solicitud del cheque ]],"&lt;="&amp;I$4)</f>
        <v>0</v>
      </c>
      <c r="J17" s="9">
        <f ca="1">SUMIFS(GastosDetallados[Importe del cheque],GastosDetallados[Código de contabilidad general],ResumenDeGastosMensuales[[#This Row],[Código de contabilidad general]],GastosDetallados[Fecha de la factura],"&gt;="&amp;J$3,GastosDetallados[Fecha de la factura],"&lt;="&amp;J$4)+SUMIFS(Otros[Importe del cheque],Otros[Código de contabilidad general],ResumenDeGastosMensuales[[#This Row],[Código de contabilidad general]],Otros[[Fecha de solicitud del cheque ]],"&gt;="&amp;DATEVALUE(" 1 "&amp;ResumenDeGastosMensuales[[#Headers],[Julio]]&amp;_AÑO),Otros[[Fecha de solicitud del cheque ]],"&lt;="&amp;J$4)</f>
        <v>0</v>
      </c>
      <c r="K17" s="9">
        <f ca="1">SUMIFS(GastosDetallados[Importe del cheque],GastosDetallados[Código de contabilidad general],ResumenDeGastosMensuales[[#This Row],[Código de contabilidad general]],GastosDetallados[Fecha de la factura],"&gt;="&amp;K$3,GastosDetallados[Fecha de la factura],"&lt;="&amp;K$4)+SUMIFS(Otros[Importe del cheque],Otros[Código de contabilidad general],ResumenDeGastosMensuales[[#This Row],[Código de contabilidad general]],Otros[[Fecha de solicitud del cheque ]],"&gt;="&amp;DATEVALUE(" 1 "&amp;ResumenDeGastosMensuales[[#Headers],[Agosto]]&amp;_AÑO),Otros[[Fecha de solicitud del cheque ]],"&lt;="&amp;K$4)</f>
        <v>0</v>
      </c>
      <c r="L17" s="9">
        <f ca="1">SUMIFS(GastosDetallados[Importe del cheque],GastosDetallados[Código de contabilidad general],ResumenDeGastosMensuales[[#This Row],[Código de contabilidad general]],GastosDetallados[Fecha de la factura],"&gt;="&amp;L$3,GastosDetallados[Fecha de la factura],"&lt;="&amp;L$4)+SUMIFS(Otros[Importe del cheque],Otros[Código de contabilidad general],ResumenDeGastosMensuales[[#This Row],[Código de contabilidad general]],Otros[[Fecha de solicitud del cheque ]],"&gt;="&amp;DATEVALUE(" 1 "&amp;ResumenDeGastosMensuales[[#Headers],[Septiembre]]&amp;_AÑO),Otros[[Fecha de solicitud del cheque ]],"&lt;="&amp;L$4)</f>
        <v>0</v>
      </c>
      <c r="M17" s="9">
        <f ca="1">SUMIFS(GastosDetallados[Importe del cheque],GastosDetallados[Código de contabilidad general],ResumenDeGastosMensuales[[#This Row],[Código de contabilidad general]],GastosDetallados[Fecha de la factura],"&gt;="&amp;M$3,GastosDetallados[Fecha de la factura],"&lt;="&amp;M$4)+SUMIFS(Otros[Importe del cheque],Otros[Código de contabilidad general],ResumenDeGastosMensuales[[#This Row],[Código de contabilidad general]],Otros[[Fecha de solicitud del cheque ]],"&gt;="&amp;DATEVALUE(" 1 "&amp;ResumenDeGastosMensuales[[#Headers],[Octubre]]&amp;_AÑO),Otros[[Fecha de solicitud del cheque ]],"&lt;="&amp;M$4)</f>
        <v>0</v>
      </c>
      <c r="N17" s="9">
        <f ca="1">SUMIFS(GastosDetallados[Importe del cheque],GastosDetallados[Código de contabilidad general],ResumenDeGastosMensuales[[#This Row],[Código de contabilidad general]],GastosDetallados[Fecha de la factura],"&gt;="&amp;N$3,GastosDetallados[Fecha de la factura],"&lt;="&amp;N$4)+SUMIFS(Otros[Importe del cheque],Otros[Código de contabilidad general],ResumenDeGastosMensuales[[#This Row],[Código de contabilidad general]],Otros[[Fecha de solicitud del cheque ]],"&gt;="&amp;DATEVALUE(" 1 "&amp;ResumenDeGastosMensuales[[#Headers],[Noviembre]]&amp;_AÑO),Otros[[Fecha de solicitud del cheque ]],"&lt;="&amp;N$4)</f>
        <v>0</v>
      </c>
      <c r="O17" s="9">
        <f ca="1">SUMIFS(GastosDetallados[Importe del cheque],GastosDetallados[Código de contabilidad general],ResumenDeGastosMensuales[[#This Row],[Código de contabilidad general]],GastosDetallados[Fecha de la factura],"&gt;="&amp;O$3,GastosDetallados[Fecha de la factura],"&lt;="&amp;O$4)+SUMIFS(Otros[Importe del cheque],Otros[Código de contabilidad general],ResumenDeGastosMensuales[[#This Row],[Código de contabilidad general]],Otros[[Fecha de solicitud del cheque ]],"&gt;="&amp;DATEVALUE(" 1 "&amp;ResumenDeGastosMensuales[[#Headers],[Diciembre]]&amp;_AÑO),Otros[[Fecha de solicitud del cheque ]],"&lt;="&amp;O$4)</f>
        <v>0</v>
      </c>
      <c r="P17" s="9">
        <f ca="1">SUM(ResumenDeGastosMensuales[[#This Row],[Enero]:[Diciembre]])</f>
        <v>0</v>
      </c>
      <c r="Q17" s="9"/>
    </row>
    <row r="18" spans="2:17" ht="30" customHeight="1" x14ac:dyDescent="0.25">
      <c r="B18" s="7" t="s">
        <v>3</v>
      </c>
      <c r="D18" s="16">
        <f ca="1">SUBTOTAL(109,ResumenDeGastosMensuales[Enero])</f>
        <v>0</v>
      </c>
      <c r="E18" s="16">
        <f ca="1">SUBTOTAL(109,ResumenDeGastosMensuales[Febrero])</f>
        <v>0</v>
      </c>
      <c r="F18" s="16">
        <f ca="1">SUBTOTAL(109,ResumenDeGastosMensuales[Marzo])</f>
        <v>0</v>
      </c>
      <c r="G18" s="16">
        <f ca="1">SUBTOTAL(109,ResumenDeGastosMensuales[Abril])</f>
        <v>0</v>
      </c>
      <c r="H18" s="16">
        <f ca="1">SUBTOTAL(109,ResumenDeGastosMensuales[Mayo])</f>
        <v>0</v>
      </c>
      <c r="I18" s="16">
        <f ca="1">SUBTOTAL(109,ResumenDeGastosMensuales[Junio])</f>
        <v>0</v>
      </c>
      <c r="J18" s="16">
        <f ca="1">SUBTOTAL(109,ResumenDeGastosMensuales[Julio])</f>
        <v>0</v>
      </c>
      <c r="K18" s="16">
        <f ca="1">SUBTOTAL(109,ResumenDeGastosMensuales[Agosto])</f>
        <v>0</v>
      </c>
      <c r="L18" s="16">
        <f ca="1">SUBTOTAL(109,ResumenDeGastosMensuales[Septiembre])</f>
        <v>0</v>
      </c>
      <c r="M18" s="16">
        <f ca="1">SUBTOTAL(109,ResumenDeGastosMensuales[Octubre])</f>
        <v>0</v>
      </c>
      <c r="N18" s="16">
        <f ca="1">SUBTOTAL(109,ResumenDeGastosMensuales[Noviembre])</f>
        <v>0</v>
      </c>
      <c r="O18" s="16">
        <f ca="1">SUBTOTAL(109,ResumenDeGastosMensuales[Diciembre])</f>
        <v>0</v>
      </c>
      <c r="P18" s="16">
        <f ca="1">SUBTOTAL(109,ResumenDeGastosMensuales[Total])</f>
        <v>0</v>
      </c>
    </row>
  </sheetData>
  <mergeCells count="1">
    <mergeCell ref="B2:Q2"/>
  </mergeCells>
  <dataValidations count="9">
    <dataValidation allowBlank="1" showInputMessage="1" showErrorMessage="1" prompt="Cree el resumen de gastos mensuales en esta hoja de cálculo. Escriba los detalles en la tabla de Gastos mensuales. Los vínculos de navegación en las celdas B1 y C1 llevan a las hoja de cálculo anterior y siguiente" sqref="A1" xr:uid="{00000000-0002-0000-0100-000000000000}"/>
    <dataValidation allowBlank="1" showInputMessage="1" showErrorMessage="1" prompt="Escriba el código de contabilidad en esta columna bajo este encabezado" sqref="B5" xr:uid="{00000000-0002-0000-0100-000001000000}"/>
    <dataValidation allowBlank="1" showInputMessage="1" showErrorMessage="1" prompt="Escriba el título de cuenta en esta columna bajo este encabezado" sqref="C5" xr:uid="{00000000-0002-0000-0100-000002000000}"/>
    <dataValidation allowBlank="1" showInputMessage="1" showErrorMessage="1" prompt="La cantidad real de este mes se calcula automáticamente en esta columna bajo este encabezado" sqref="D5:O5" xr:uid="{00000000-0002-0000-0100-000003000000}"/>
    <dataValidation allowBlank="1" showInputMessage="1" showErrorMessage="1" prompt="El total se calcula automáticamente en esta columna, debajo de este encabezado" sqref="P5" xr:uid="{00000000-0002-0000-0100-000004000000}"/>
    <dataValidation allowBlank="1" showInputMessage="1" showErrorMessage="1" prompt="En esta columna se muestra un minigráfico en el que se visualiza la tendencia de un gasto durante 12 meses." sqref="Q5" xr:uid="{00000000-0002-0000-0100-000005000000}"/>
    <dataValidation allowBlank="1" showInputMessage="1" showErrorMessage="1" prompt="El vínculo de navegación se encuentra en esta celda. Seleccione esta opción para ir a la hoja de cálculo de Resumen de presupuesto del año actual" sqref="B1" xr:uid="{00000000-0002-0000-0100-000006000000}"/>
    <dataValidation allowBlank="1" showInputMessage="1" showErrorMessage="1" prompt="El vínculo de navegación se encuentra en esta celda. Seleccione esta opción para ir a la hoja de cálculo de Gastos detallados" sqref="C1" xr:uid="{00000000-0002-0000-0100-000007000000}"/>
    <dataValidation allowBlank="1" showInputMessage="1" showErrorMessage="1" prompt="El título de esta hoja de cálculo se encuentra en esta celda. La segmentación para filtrar la tabla por el título de la cuenta está en la celda B3. No elimine las fórmulas en las celdas D3 a Q4" sqref="B2:Q2" xr:uid="{00000000-0002-0000-0100-000008000000}"/>
  </dataValidations>
  <hyperlinks>
    <hyperlink ref="B1" location="'RESUMEN DE PRESUPUESTO DEL AÑO'!A1" tooltip="Seleccione para ir a la hoja de cálculo RESUMEN DE PRESUPUESTO DEL AÑO ACTUAL" display="YTD BUDGET SUMMARY" xr:uid="{00000000-0004-0000-0100-000000000000}"/>
    <hyperlink ref="C1" location="'GASTOS DETALLADOS'!A1" tooltip="Seleccione para ir a la hoja de cálculo GASTOS DETALLADOS" display="ITEMIZED EXPENSES" xr:uid="{00000000-0004-0000-0100-000001000000}"/>
  </hyperlinks>
  <printOptions horizontalCentered="1"/>
  <pageMargins left="0.4" right="0.4" top="0.4" bottom="0.6" header="0.3" footer="0.3"/>
  <pageSetup paperSize="9" scale="44" fitToHeight="0" orientation="portrait"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'RESUMEN DE GASTOS MENSUALES'!D6:O6</xm:f>
              <xm:sqref>Q6</xm:sqref>
            </x14:sparkline>
            <x14:sparkline>
              <xm:f>'RESUMEN DE GASTOS MENSUALES'!D7:O7</xm:f>
              <xm:sqref>Q7</xm:sqref>
            </x14:sparkline>
            <x14:sparkline>
              <xm:f>'RESUMEN DE GASTOS MENSUALES'!D8:O8</xm:f>
              <xm:sqref>Q8</xm:sqref>
            </x14:sparkline>
            <x14:sparkline>
              <xm:f>'RESUMEN DE GASTOS MENSUALES'!D9:O9</xm:f>
              <xm:sqref>Q9</xm:sqref>
            </x14:sparkline>
            <x14:sparkline>
              <xm:f>'RESUMEN DE GASTOS MENSUALES'!D10:O10</xm:f>
              <xm:sqref>Q10</xm:sqref>
            </x14:sparkline>
            <x14:sparkline>
              <xm:f>'RESUMEN DE GASTOS MENSUALES'!D11:O11</xm:f>
              <xm:sqref>Q11</xm:sqref>
            </x14:sparkline>
            <x14:sparkline>
              <xm:f>'RESUMEN DE GASTOS MENSUALES'!D12:O12</xm:f>
              <xm:sqref>Q12</xm:sqref>
            </x14:sparkline>
            <x14:sparkline>
              <xm:f>'RESUMEN DE GASTOS MENSUALES'!D13:O13</xm:f>
              <xm:sqref>Q13</xm:sqref>
            </x14:sparkline>
            <x14:sparkline>
              <xm:f>'RESUMEN DE GASTOS MENSUALES'!D14:O14</xm:f>
              <xm:sqref>Q14</xm:sqref>
            </x14:sparkline>
            <x14:sparkline>
              <xm:f>'RESUMEN DE GASTOS MENSUALES'!D15:O15</xm:f>
              <xm:sqref>Q15</xm:sqref>
            </x14:sparkline>
            <x14:sparkline>
              <xm:f>'RESUMEN DE GASTOS MENSUALES'!D16:O16</xm:f>
              <xm:sqref>Q16</xm:sqref>
            </x14:sparkline>
            <x14:sparkline>
              <xm:f>'RESUMEN DE GASTOS MENSUALES'!D17:O17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baseColWidth="10" defaultColWidth="9.140625" defaultRowHeight="30" customHeight="1" x14ac:dyDescent="0.25"/>
  <cols>
    <col min="1" max="1" width="2.7109375" customWidth="1"/>
    <col min="2" max="2" width="20.7109375" customWidth="1"/>
    <col min="3" max="3" width="13.140625" bestFit="1" customWidth="1"/>
    <col min="4" max="4" width="9.7109375" bestFit="1" customWidth="1"/>
    <col min="5" max="5" width="21.7109375" customWidth="1"/>
    <col min="6" max="6" width="15.28515625" bestFit="1" customWidth="1"/>
    <col min="7" max="7" width="30" customWidth="1"/>
    <col min="8" max="8" width="22.5703125" customWidth="1"/>
    <col min="9" max="9" width="14.7109375" customWidth="1"/>
    <col min="10" max="10" width="15.7109375" customWidth="1"/>
  </cols>
  <sheetData>
    <row r="1" spans="2:10" ht="15" customHeight="1" x14ac:dyDescent="0.25">
      <c r="B1" s="5" t="s">
        <v>0</v>
      </c>
      <c r="C1" s="5" t="s">
        <v>39</v>
      </c>
    </row>
    <row r="2" spans="2:10" ht="24.75" customHeight="1" thickBot="1" x14ac:dyDescent="0.3">
      <c r="B2" s="20" t="s">
        <v>24</v>
      </c>
      <c r="C2" s="20"/>
      <c r="D2" s="20"/>
      <c r="E2" s="20"/>
      <c r="F2" s="20"/>
      <c r="G2" s="20"/>
      <c r="H2" s="20"/>
      <c r="I2" s="20"/>
      <c r="J2" s="20"/>
    </row>
    <row r="3" spans="2:10" ht="75" customHeight="1" thickTop="1" x14ac:dyDescent="0.25">
      <c r="B3" s="19" t="s">
        <v>38</v>
      </c>
      <c r="C3" s="19"/>
      <c r="D3" s="19"/>
      <c r="E3" s="19"/>
      <c r="F3" s="19"/>
      <c r="G3" s="19" t="s">
        <v>47</v>
      </c>
      <c r="H3" s="19"/>
      <c r="I3" s="19"/>
      <c r="J3" s="19"/>
    </row>
    <row r="4" spans="2:10" ht="30" customHeight="1" x14ac:dyDescent="0.25">
      <c r="B4" t="s">
        <v>2</v>
      </c>
      <c r="C4" t="s">
        <v>40</v>
      </c>
      <c r="D4" t="s">
        <v>42</v>
      </c>
      <c r="E4" t="s">
        <v>43</v>
      </c>
      <c r="F4" t="s">
        <v>46</v>
      </c>
      <c r="G4" t="s">
        <v>48</v>
      </c>
      <c r="H4" t="s">
        <v>51</v>
      </c>
      <c r="I4" t="s">
        <v>54</v>
      </c>
      <c r="J4" t="s">
        <v>57</v>
      </c>
    </row>
    <row r="5" spans="2:10" ht="30" customHeight="1" x14ac:dyDescent="0.25">
      <c r="B5" s="11">
        <v>1000</v>
      </c>
      <c r="C5" s="12" t="s">
        <v>41</v>
      </c>
      <c r="D5" s="13">
        <v>100</v>
      </c>
      <c r="E5" t="s">
        <v>44</v>
      </c>
      <c r="F5" s="9">
        <v>750.75</v>
      </c>
      <c r="G5" t="s">
        <v>49</v>
      </c>
      <c r="H5" t="s">
        <v>52</v>
      </c>
      <c r="I5" t="s">
        <v>55</v>
      </c>
      <c r="J5" s="12" t="s">
        <v>41</v>
      </c>
    </row>
    <row r="6" spans="2:10" ht="30" customHeight="1" x14ac:dyDescent="0.25">
      <c r="B6" s="11">
        <v>7000</v>
      </c>
      <c r="C6" s="12" t="s">
        <v>41</v>
      </c>
      <c r="D6" s="13">
        <v>101</v>
      </c>
      <c r="E6" t="s">
        <v>45</v>
      </c>
      <c r="F6" s="9">
        <v>2500</v>
      </c>
      <c r="G6" t="s">
        <v>50</v>
      </c>
      <c r="H6" t="s">
        <v>53</v>
      </c>
      <c r="I6" t="s">
        <v>56</v>
      </c>
      <c r="J6" s="12" t="s">
        <v>41</v>
      </c>
    </row>
  </sheetData>
  <mergeCells count="3">
    <mergeCell ref="B3:F3"/>
    <mergeCell ref="G3:J3"/>
    <mergeCell ref="B2:J2"/>
  </mergeCells>
  <dataValidations count="13">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1" xr:uid="{00000000-0002-0000-0200-000000000000}"/>
    <dataValidation allowBlank="1" showInputMessage="1" showErrorMessage="1" prompt="Escriba el código de contabilidad en esta columna bajo este encabezado" sqref="B4" xr:uid="{00000000-0002-0000-0200-000001000000}"/>
    <dataValidation allowBlank="1" showInputMessage="1" showErrorMessage="1" prompt="Escriba la fecha de facturación en la columna con este encabezado" sqref="C4" xr:uid="{00000000-0002-0000-0200-000002000000}"/>
    <dataValidation allowBlank="1" showInputMessage="1" showErrorMessage="1" prompt="Escriba el número de la factura en la columna con este encabezado" sqref="D4" xr:uid="{00000000-0002-0000-0200-000003000000}"/>
    <dataValidation allowBlank="1" showInputMessage="1" showErrorMessage="1" prompt="Escriba el nombre del solicitante en la columna con este encabezado" sqref="E4" xr:uid="{00000000-0002-0000-0200-000004000000}"/>
    <dataValidation allowBlank="1" showInputMessage="1" showErrorMessage="1" prompt="Escriba el importe del cheque en la columna con este encabezado" sqref="F4" xr:uid="{00000000-0002-0000-0200-000005000000}"/>
    <dataValidation allowBlank="1" showInputMessage="1" showErrorMessage="1" prompt="Escriba el nombre del beneficiario en la columna con este encabezado" sqref="G4" xr:uid="{00000000-0002-0000-0200-000006000000}"/>
    <dataValidation allowBlank="1" showInputMessage="1" showErrorMessage="1" prompt="Escriba el propósito del cheque en la columna con este encabezado" sqref="H4" xr:uid="{00000000-0002-0000-0200-000007000000}"/>
    <dataValidation allowBlank="1" showInputMessage="1" showErrorMessage="1" prompt="Escriba el método de distribución en la columna con este encabezado" sqref="I4" xr:uid="{00000000-0002-0000-0200-000008000000}"/>
    <dataValidation allowBlank="1" showInputMessage="1" showErrorMessage="1" prompt="Escriba la fecha del archivo en la columna con este encabezado" sqref="J4" xr:uid="{00000000-0002-0000-0200-000009000000}"/>
    <dataValidation allowBlank="1" showInputMessage="1" showErrorMessage="1" prompt="El título de esta hoja de cálculo se encuentra en esta celda. La segmentación para filtrar la tabla por el título de la cuenta está en la celda B3. No elimine las fórmulas en las celdas G3 a O4" sqref="B2:J2" xr:uid="{00000000-0002-0000-0200-00000A000000}"/>
    <dataValidation allowBlank="1" showInputMessage="1" showErrorMessage="1" prompt="Vínculo de navegación. Seleccione para ir al RESUMEN DE GASTOS MENSUALES" sqref="B1" xr:uid="{00000000-0002-0000-0200-00000B000000}"/>
    <dataValidation allowBlank="1" showInputMessage="1" showErrorMessage="1" prompt="El vínculo de navegación se encuentra en esta celda. Seleccione esta opción para ir a la hoja de cálculo de BENEFICENCIA Y PATROCINIOS" sqref="C1" xr:uid="{00000000-0002-0000-0200-00000C000000}"/>
  </dataValidations>
  <hyperlinks>
    <hyperlink ref="B1" location="'RESUMEN DE GASTOS MENSUALES'!A1" tooltip="Seleccionar para ir a la hoja de cálculo de RESUMEN DE GASTOS MENSUALES" display="MONTHLY EXPENSES SUMMARY" xr:uid="{00000000-0004-0000-0200-000000000000}"/>
    <hyperlink ref="C1" location="'BENEFICENCIA Y PATROCINIOS'!A1" tooltip="Seleccionar para ir a la hoja de cálculo BENEFICENCIA Y PATROCINIOS" display="BENEFICENCIA Y PATROCINIOS" xr:uid="{00000000-0004-0000-0200-000001000000}"/>
  </hyperlinks>
  <printOptions horizontalCentered="1"/>
  <pageMargins left="0.4" right="0.4" top="0.4" bottom="0.6" header="0.3" footer="0.3"/>
  <pageSetup paperSize="9" scale="56" fitToHeight="0" orientation="portrait"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baseColWidth="10" defaultColWidth="9.140625" defaultRowHeight="30" customHeight="1" x14ac:dyDescent="0.25"/>
  <cols>
    <col min="1" max="1" width="2.7109375" customWidth="1"/>
    <col min="2" max="2" width="20.7109375" customWidth="1"/>
    <col min="3" max="3" width="18.140625" customWidth="1"/>
    <col min="4" max="4" width="20.7109375" customWidth="1"/>
    <col min="5" max="5" width="17.28515625" customWidth="1"/>
    <col min="6" max="6" width="17.42578125" customWidth="1"/>
    <col min="7" max="7" width="27" customWidth="1"/>
    <col min="8" max="8" width="16.5703125" customWidth="1"/>
    <col min="9" max="9" width="21.7109375" customWidth="1"/>
    <col min="10" max="10" width="15.42578125" customWidth="1"/>
    <col min="11" max="11" width="15.28515625" customWidth="1"/>
    <col min="12" max="12" width="11.7109375" customWidth="1"/>
  </cols>
  <sheetData>
    <row r="1" spans="2:12" ht="15" customHeight="1" x14ac:dyDescent="0.25">
      <c r="B1" s="5" t="s">
        <v>24</v>
      </c>
      <c r="C1" s="4"/>
    </row>
    <row r="2" spans="2:12" ht="24.75" customHeight="1" thickBot="1" x14ac:dyDescent="0.4">
      <c r="B2" s="22" t="s">
        <v>39</v>
      </c>
      <c r="C2" s="22"/>
      <c r="D2" s="22"/>
      <c r="E2" s="22"/>
      <c r="F2" s="22"/>
      <c r="G2" s="22"/>
      <c r="H2" s="22"/>
      <c r="I2" s="22"/>
      <c r="J2" s="22"/>
      <c r="K2" s="22"/>
      <c r="L2" s="22"/>
    </row>
    <row r="3" spans="2:12" ht="75" customHeight="1" thickTop="1" x14ac:dyDescent="0.25">
      <c r="B3" s="21" t="s">
        <v>38</v>
      </c>
      <c r="C3" s="21"/>
      <c r="D3" s="21"/>
      <c r="E3" s="21"/>
      <c r="F3" s="21"/>
      <c r="G3" s="21" t="s">
        <v>47</v>
      </c>
      <c r="H3" s="21"/>
      <c r="I3" s="21"/>
      <c r="J3" s="21"/>
      <c r="K3" s="21"/>
      <c r="L3" s="21"/>
    </row>
    <row r="4" spans="2:12" ht="30" customHeight="1" x14ac:dyDescent="0.25">
      <c r="B4" t="s">
        <v>2</v>
      </c>
      <c r="C4" t="s">
        <v>58</v>
      </c>
      <c r="D4" t="s">
        <v>43</v>
      </c>
      <c r="E4" t="s">
        <v>46</v>
      </c>
      <c r="F4" t="s">
        <v>60</v>
      </c>
      <c r="G4" t="s">
        <v>48</v>
      </c>
      <c r="H4" t="s">
        <v>63</v>
      </c>
      <c r="I4" t="s">
        <v>66</v>
      </c>
      <c r="J4" t="s">
        <v>69</v>
      </c>
      <c r="K4" t="s">
        <v>54</v>
      </c>
      <c r="L4" t="s">
        <v>57</v>
      </c>
    </row>
    <row r="5" spans="2:12" ht="30" customHeight="1" x14ac:dyDescent="0.25">
      <c r="B5" s="11">
        <v>12000</v>
      </c>
      <c r="C5" s="12" t="s">
        <v>41</v>
      </c>
      <c r="D5" t="s">
        <v>59</v>
      </c>
      <c r="E5" s="9">
        <v>1000</v>
      </c>
      <c r="F5" s="9">
        <v>12</v>
      </c>
      <c r="G5" t="s">
        <v>61</v>
      </c>
      <c r="H5" t="s">
        <v>64</v>
      </c>
      <c r="I5" t="s">
        <v>67</v>
      </c>
      <c r="J5" t="s">
        <v>70</v>
      </c>
      <c r="K5" t="s">
        <v>71</v>
      </c>
      <c r="L5" s="12" t="s">
        <v>41</v>
      </c>
    </row>
    <row r="6" spans="2:12" ht="30" customHeight="1" x14ac:dyDescent="0.25">
      <c r="B6" s="11">
        <v>11000</v>
      </c>
      <c r="C6" s="12" t="s">
        <v>41</v>
      </c>
      <c r="D6" t="s">
        <v>59</v>
      </c>
      <c r="E6" s="9">
        <v>2500</v>
      </c>
      <c r="F6" s="9">
        <v>0</v>
      </c>
      <c r="G6" t="s">
        <v>62</v>
      </c>
      <c r="H6" t="s">
        <v>65</v>
      </c>
      <c r="I6" t="s">
        <v>68</v>
      </c>
      <c r="J6" t="s">
        <v>65</v>
      </c>
      <c r="K6" t="s">
        <v>71</v>
      </c>
      <c r="L6" s="12" t="s">
        <v>41</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Otros. Seleccione la celda B1 para ir a la hoja de cálculo de Gastos detallados" sqref="A1" xr:uid="{00000000-0002-0000-0300-000000000000}"/>
    <dataValidation allowBlank="1" showInputMessage="1" showErrorMessage="1" prompt="Escriba el código de contabilidad en esta columna bajo este encabezado" sqref="B4" xr:uid="{00000000-0002-0000-0300-000001000000}"/>
    <dataValidation allowBlank="1" showInputMessage="1" showErrorMessage="1" prompt="Especifique la fecha en que se inició la solicitud del cheque en la columna con este encabezado" sqref="C4" xr:uid="{00000000-0002-0000-0300-000002000000}"/>
    <dataValidation allowBlank="1" showInputMessage="1" showErrorMessage="1" prompt="Escriba el nombre del solicitante en la columna con este encabezado" sqref="D4" xr:uid="{00000000-0002-0000-0300-000003000000}"/>
    <dataValidation allowBlank="1" showInputMessage="1" showErrorMessage="1" prompt="Escriba el importe del cheque en la columna con este encabezado" sqref="E4" xr:uid="{00000000-0002-0000-0300-000004000000}"/>
    <dataValidation allowBlank="1" showInputMessage="1" showErrorMessage="1" prompt="Escriba la contribución de año anterior en la columna con este encabezado" sqref="F4" xr:uid="{00000000-0002-0000-0300-000005000000}"/>
    <dataValidation allowBlank="1" showInputMessage="1" showErrorMessage="1" prompt="Escriba el nombre del beneficiario en la columna con este encabezado" sqref="G4" xr:uid="{00000000-0002-0000-0300-000006000000}"/>
    <dataValidation allowBlank="1" showInputMessage="1" showErrorMessage="1" prompt="Escriba la finalidad del uso en la columna con este encabezado." sqref="H4" xr:uid="{00000000-0002-0000-0300-000007000000}"/>
    <dataValidation allowBlank="1" showInputMessage="1" showErrorMessage="1" prompt="Escriba el nombre de quién lo firma en la columna con este encabezado" sqref="I4" xr:uid="{00000000-0002-0000-0300-000008000000}"/>
    <dataValidation allowBlank="1" showInputMessage="1" showErrorMessage="1" prompt="Escriba la categoría en esta columna, debajo de este encabezado" sqref="J4" xr:uid="{00000000-0002-0000-0300-000009000000}"/>
    <dataValidation allowBlank="1" showInputMessage="1" showErrorMessage="1" prompt="Escriba el método de distribución en la columna con este encabezado" sqref="K4" xr:uid="{00000000-0002-0000-0300-00000A000000}"/>
    <dataValidation allowBlank="1" showInputMessage="1" showErrorMessage="1" prompt="Escriba la fecha del archivo en la columna con este encabezado" sqref="L4" xr:uid="{00000000-0002-0000-0300-00000B000000}"/>
    <dataValidation allowBlank="1" showInputMessage="1" showErrorMessage="1" prompt="Vínculo de navegación. Seleccione esta opción para ir a la hoja de cálculo de GASTOS DETALLADOS" sqref="B1" xr:uid="{00000000-0002-0000-0300-00000C000000}"/>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xr:uid="{00000000-0002-0000-0300-00000D000000}"/>
  </dataValidations>
  <hyperlinks>
    <hyperlink ref="B1" location="'GASTOS DETALLADOS'!A1" tooltip="Seleccione para ir a la hoja de cálculo GASTOS DETALLADOS" display="ITEMIZED EXPENSES" xr:uid="{00000000-0004-0000-0300-000000000000}"/>
  </hyperlinks>
  <printOptions horizontalCentered="1"/>
  <pageMargins left="0.4" right="0.4" top="0.4" bottom="0.6" header="0.3" footer="0.3"/>
  <pageSetup paperSize="9" scale="44" fitToHeight="0" orientation="portrait"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RESUMEN DE PRESUPUESTO DEL AÑO</vt:lpstr>
      <vt:lpstr>RESUMEN DE GASTOS MENSUALES</vt:lpstr>
      <vt:lpstr>GASTOS DETALLADOS</vt:lpstr>
      <vt:lpstr>BENEFICENCIA Y PATROCINIOS</vt:lpstr>
      <vt:lpstr>_AÑO</vt:lpstr>
      <vt:lpstr>Título1</vt:lpstr>
      <vt:lpstr>Titulo2</vt:lpstr>
      <vt:lpstr>Titulo3</vt:lpstr>
      <vt:lpstr>Titulo4</vt:lpstr>
      <vt:lpstr>TítuloFilaRegión1..G2</vt:lpstr>
      <vt:lpstr>'BENEFICENCIA Y PATROCINIOS'!Títulos_a_imprimir</vt:lpstr>
      <vt:lpstr>'GASTOS DETALLADOS'!Títulos_a_imprimir</vt:lpstr>
      <vt:lpstr>'RESUMEN DE GASTOS MENSUALES'!Títulos_a_imprimir</vt:lpstr>
      <vt:lpstr>'RESUMEN DE PRESUPUESTO DEL AÑO'!Títulos_a_imprimir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2019-04-29T06:27:36Z</dcterms:modified>
</cp:coreProperties>
</file>

<file path=docProps/custom.xml><?xml version="1.0" encoding="utf-8"?>
<Properties xmlns="http://schemas.openxmlformats.org/officeDocument/2006/custom-properties" xmlns:vt="http://schemas.openxmlformats.org/officeDocument/2006/docPropsVTypes"/>
</file>