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worksheets/sheet12.xml" ContentType="application/vnd.openxmlformats-officedocument.spreadsheetml.worksheet+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21600" windowHeight="10185"/>
  </bookViews>
  <sheets>
    <sheet name="Resumen de pagos" sheetId="2" r:id="rId1"/>
    <sheet name="Diario de pagos" sheetId="1" r:id="rId2"/>
  </sheets>
  <definedNames>
    <definedName name="Categorías">INDEX(ResumenDePagos[#Headers],1):INDEX(ResumenDePagos[#Headers],COUNTA(ResumenDePagos[#Headers]))</definedName>
    <definedName name="NombreDeCategoría" localSheetId="0">'Resumen de pagos'!A$2</definedName>
    <definedName name="_xlnm.Print_Titles" localSheetId="1">'Diario de pagos'!$2:$2</definedName>
    <definedName name="_xlnm.Print_Titles" localSheetId="0">'Resumen de pagos'!$2:$2</definedName>
    <definedName name="Título1">ResumenDePagos[[#Headers],[Fecha]]</definedName>
    <definedName name="Título2">Registro[[#Headers],[Fecha]]</definedName>
  </definedNames>
  <calcPr calcId="171027"/>
  <fileRecoveryPr autoRecover="0"/>
</workbook>
</file>

<file path=xl/calcChain.xml><?xml version="1.0" encoding="utf-8"?>
<calcChain xmlns="http://schemas.openxmlformats.org/spreadsheetml/2006/main">
  <c r="B3" i="1" l="1"/>
  <c r="B3" i="2" s="1"/>
  <c r="B4" i="1"/>
  <c r="B4" i="2" s="1"/>
  <c r="B5" i="1"/>
  <c r="B5" i="2" s="1"/>
  <c r="B6" i="1"/>
  <c r="B6" i="2" s="1"/>
  <c r="B7" i="1"/>
  <c r="B7" i="2" s="1"/>
  <c r="B8" i="1"/>
  <c r="B9" i="1"/>
  <c r="B10" i="1"/>
  <c r="B10" i="2" s="1"/>
  <c r="B11" i="1"/>
  <c r="B12" i="1"/>
  <c r="B12" i="2" s="1"/>
  <c r="B13" i="1"/>
  <c r="B14" i="1"/>
  <c r="B14" i="2" s="1"/>
  <c r="B15" i="1"/>
  <c r="B16" i="1"/>
  <c r="B16" i="2" s="1"/>
  <c r="B17" i="1"/>
  <c r="B8" i="2" l="1"/>
  <c r="B17" i="2"/>
  <c r="B15" i="2"/>
  <c r="B13" i="2"/>
  <c r="B11" i="2"/>
  <c r="B9" i="2"/>
  <c r="F18" i="1"/>
  <c r="K15" i="2"/>
  <c r="H11" i="2"/>
  <c r="C9" i="2"/>
  <c r="F5" i="2"/>
  <c r="K6" i="2"/>
  <c r="D10" i="2"/>
  <c r="K11" i="2"/>
  <c r="E5" i="2"/>
  <c r="H12" i="2"/>
  <c r="G17" i="2"/>
  <c r="J17" i="2"/>
  <c r="F4" i="2"/>
  <c r="I3" i="2"/>
  <c r="H10" i="2"/>
  <c r="C10" i="2"/>
  <c r="J5" i="2"/>
  <c r="F11" i="2"/>
  <c r="J12" i="2"/>
  <c r="I4" i="2"/>
  <c r="H7" i="2"/>
  <c r="G16" i="2"/>
  <c r="K12" i="2"/>
  <c r="G15" i="2"/>
  <c r="C8" i="2"/>
  <c r="F12" i="2"/>
  <c r="F9" i="2"/>
  <c r="E6" i="2"/>
  <c r="E10" i="2"/>
  <c r="J4" i="2"/>
  <c r="C4" i="2"/>
  <c r="C16" i="2"/>
  <c r="H15" i="2"/>
  <c r="E7" i="2"/>
  <c r="E15" i="2"/>
  <c r="G13" i="2"/>
  <c r="I10" i="2"/>
  <c r="H4" i="2"/>
  <c r="J8" i="2"/>
  <c r="D7" i="2"/>
  <c r="F7" i="2"/>
  <c r="G14" i="2"/>
  <c r="E9" i="2"/>
  <c r="J11" i="2"/>
  <c r="F6" i="2"/>
  <c r="C15" i="2"/>
  <c r="D11" i="2"/>
  <c r="D4" i="2"/>
  <c r="H9" i="2"/>
  <c r="H5" i="2"/>
  <c r="E17" i="2"/>
  <c r="K4" i="2"/>
  <c r="E4" i="2"/>
  <c r="I16" i="2"/>
  <c r="J15" i="2"/>
  <c r="J14" i="2"/>
  <c r="F17" i="2"/>
  <c r="K14" i="2"/>
  <c r="H14" i="2"/>
  <c r="H13" i="2"/>
  <c r="I5" i="2"/>
  <c r="G9" i="2"/>
  <c r="I13" i="2"/>
  <c r="J13" i="2"/>
  <c r="K10" i="2"/>
  <c r="I11" i="2"/>
  <c r="I9" i="2"/>
  <c r="G12" i="2"/>
  <c r="C11" i="2"/>
  <c r="E14" i="2"/>
  <c r="J16" i="2"/>
  <c r="D16" i="2"/>
  <c r="K3" i="2"/>
  <c r="I15" i="2"/>
  <c r="I17" i="2"/>
  <c r="F13" i="2"/>
  <c r="H16" i="2"/>
  <c r="F14" i="2"/>
  <c r="D8" i="2"/>
  <c r="I6" i="2"/>
  <c r="K17" i="2"/>
  <c r="E11" i="2"/>
  <c r="K8" i="2"/>
  <c r="E3" i="2"/>
  <c r="G8" i="2"/>
  <c r="F16" i="2"/>
  <c r="E13" i="2"/>
  <c r="J10" i="2"/>
  <c r="E16" i="2"/>
  <c r="D15" i="2"/>
  <c r="J9" i="2"/>
  <c r="K7" i="2"/>
  <c r="D6" i="2"/>
  <c r="D13" i="2"/>
  <c r="G7" i="2"/>
  <c r="D17" i="2"/>
  <c r="E8" i="2"/>
  <c r="C13" i="2"/>
  <c r="D9" i="2"/>
  <c r="C12" i="2"/>
  <c r="C14" i="2"/>
  <c r="G5" i="2"/>
  <c r="G3" i="2"/>
  <c r="K5" i="2"/>
  <c r="F10" i="2"/>
  <c r="I7" i="2"/>
  <c r="E12" i="2"/>
  <c r="F3" i="2"/>
  <c r="K9" i="2"/>
  <c r="D5" i="2"/>
  <c r="C17" i="2"/>
  <c r="H8" i="2"/>
  <c r="D12" i="2"/>
  <c r="H17" i="2"/>
  <c r="F15" i="2"/>
  <c r="G6" i="2"/>
  <c r="D3" i="2"/>
  <c r="D14" i="2"/>
  <c r="C7" i="2"/>
  <c r="C3" i="2"/>
  <c r="J6" i="2"/>
  <c r="G10" i="2"/>
  <c r="F8" i="2"/>
  <c r="K16" i="2"/>
  <c r="C5" i="2"/>
  <c r="J3" i="2"/>
  <c r="H3" i="2"/>
  <c r="C6" i="2"/>
  <c r="I12" i="2"/>
  <c r="I8" i="2"/>
  <c r="J7" i="2"/>
  <c r="G11" i="2"/>
  <c r="H6" i="2"/>
  <c r="I14" i="2"/>
  <c r="G4" i="2"/>
  <c r="K13" i="2"/>
  <c r="H18" i="2" l="1"/>
  <c r="J18" i="2"/>
  <c r="C18" i="2"/>
  <c r="D18" i="2"/>
  <c r="F18" i="2"/>
  <c r="G18" i="2"/>
  <c r="E18" i="2"/>
  <c r="K18" i="2"/>
  <c r="I18" i="2"/>
</calcChain>
</file>

<file path=xl/sharedStrings.xml><?xml version="1.0" encoding="utf-8"?>
<sst xmlns="http://schemas.openxmlformats.org/spreadsheetml/2006/main" count="50" uniqueCount="24">
  <si>
    <t>Resumen de pagos</t>
  </si>
  <si>
    <t>Fecha</t>
  </si>
  <si>
    <t>Seguro del coche</t>
  </si>
  <si>
    <t>Material de oficina</t>
  </si>
  <si>
    <t>Modifique los nombres de categoría en el encabezado de la siguiente tabla Resumen de pagos para personalizar esta plantilla para adaptarla a sus necesidades. Si necesita agregar más categorías, copie la última columna de la tabla y péguela a la derecha de la columna copiada. Al cambiar el nombre de categoría, las fórmulas se actualizarán automáticamente. Asegúrese de que esta tabla tenga el mismo número de filas en la hoja de cálculo Diario de pagos.</t>
  </si>
  <si>
    <t>Electricidad</t>
  </si>
  <si>
    <t>Hipoteca</t>
  </si>
  <si>
    <t>Teléfono</t>
  </si>
  <si>
    <t>Vacío 1</t>
  </si>
  <si>
    <t>Vacío 2</t>
  </si>
  <si>
    <t>Vacío 3</t>
  </si>
  <si>
    <t>Vacío 4</t>
  </si>
  <si>
    <t>Diario de pagos</t>
  </si>
  <si>
    <t>Totales</t>
  </si>
  <si>
    <t>Número</t>
  </si>
  <si>
    <t>100</t>
  </si>
  <si>
    <t>Descripción</t>
  </si>
  <si>
    <t>Woodgrove Bank</t>
  </si>
  <si>
    <t>City Power &amp; Light</t>
  </si>
  <si>
    <t>Humongous Insurance</t>
  </si>
  <si>
    <t>The Phone Company</t>
  </si>
  <si>
    <t>Litware, Inc.</t>
  </si>
  <si>
    <t>Categoría</t>
  </si>
  <si>
    <t>Importe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</si>
</sst>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164" formatCode="&quot;$&quot;#,##0.00"/>
    <numFmt numFmtId="165" formatCode="#,##0.00\ &quot;€&quot;;;"/>
    <numFmt numFmtId="166" formatCode="#,##0.00\ &quot;€&quot;"/>
  </numFmts>
  <fonts count="22" x14ac:knownFonts="1">
    <font>
      <sz val="11"/>
      <color theme="3"/>
      <name val="Corbel"/>
      <family val="2"/>
      <scheme val="minor"/>
    </font>
    <font>
      <sz val="11"/>
      <color theme="1"/>
      <name val="Corbel"/>
      <family val="2"/>
      <scheme val="minor"/>
    </font>
    <font>
      <sz val="11"/>
      <color theme="3"/>
      <name val="Corbel"/>
      <family val="2"/>
      <scheme val="minor"/>
    </font>
    <font>
      <sz val="11"/>
      <color theme="4" tint="-0.499984740745262"/>
      <name val="Corbel"/>
      <family val="2"/>
      <scheme val="minor"/>
    </font>
    <font>
      <i/>
      <sz val="24"/>
      <color theme="4" tint="-0.24994659260841701"/>
      <name val="Corbel"/>
      <family val="2"/>
      <scheme val="major"/>
    </font>
    <font>
      <b/>
      <i/>
      <sz val="24"/>
      <color theme="4" tint="-0.24994659260841701"/>
      <name val="Corbel"/>
      <family val="2"/>
      <scheme val="minor"/>
    </font>
    <font>
      <sz val="13"/>
      <color theme="4" tint="-0.499984740745262"/>
      <name val="Corbel"/>
      <family val="2"/>
      <scheme val="minor"/>
    </font>
    <font>
      <sz val="13"/>
      <color theme="3"/>
      <name val="Corbel"/>
      <scheme val="minor"/>
    </font>
    <font>
      <sz val="13"/>
      <color theme="4" tint="-0.499984740745262"/>
      <name val="Corbel"/>
      <scheme val="minor"/>
    </font>
    <font>
      <sz val="11"/>
      <color theme="3"/>
      <name val="Corbel"/>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sz val="11"/>
      <color theme="0"/>
      <name val="Corbel"/>
      <family val="2"/>
      <scheme val="minor"/>
    </font>
  </fonts>
  <fills count="33">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theme="3"/>
      </left>
      <right style="thin">
        <color theme="3"/>
      </right>
      <top style="thin">
        <color theme="3"/>
      </top>
      <bottom style="thin">
        <color theme="3"/>
      </bottom>
      <diagonal/>
    </border>
    <border>
      <left/>
      <right style="thin">
        <color theme="3"/>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8">
    <xf numFmtId="0" fontId="0" fillId="0" borderId="0">
      <alignment horizontal="left" vertical="center" wrapText="1" indent="1"/>
    </xf>
    <xf numFmtId="0" fontId="4" fillId="0" borderId="0">
      <alignment horizontal="left" vertical="top"/>
    </xf>
    <xf numFmtId="1" fontId="2" fillId="0" borderId="0" applyFont="0" applyFill="0" applyBorder="0" applyAlignment="0" applyProtection="0"/>
    <xf numFmtId="41" fontId="2" fillId="0" borderId="0" applyFill="0" applyBorder="0" applyAlignment="0" applyProtection="0"/>
    <xf numFmtId="165" fontId="2" fillId="0" borderId="0" applyFont="0" applyFill="0" applyBorder="0" applyProtection="0">
      <alignment horizontal="right" vertical="center" indent="1"/>
    </xf>
    <xf numFmtId="164" fontId="6" fillId="0" borderId="0" applyFill="0" applyBorder="0" applyProtection="0">
      <alignment horizontal="right" vertical="center" indent="1"/>
    </xf>
    <xf numFmtId="9" fontId="2" fillId="0" borderId="0" applyFill="0" applyBorder="0" applyAlignment="0" applyProtection="0"/>
    <xf numFmtId="0" fontId="5" fillId="0" borderId="0">
      <alignment horizontal="left" vertical="top"/>
    </xf>
    <xf numFmtId="0" fontId="3" fillId="0" borderId="0" applyNumberFormat="0" applyFill="0" applyBorder="0" applyProtection="0">
      <alignment horizontal="left" vertical="center" indent="1"/>
    </xf>
    <xf numFmtId="0" fontId="6" fillId="0" borderId="0" applyNumberFormat="0" applyFill="0" applyBorder="0" applyAlignment="0" applyProtection="0"/>
    <xf numFmtId="14" fontId="2" fillId="0" borderId="0" applyFont="0" applyFill="0" applyBorder="0" applyProtection="0">
      <alignment horizontal="center" vertical="center"/>
    </xf>
    <xf numFmtId="0" fontId="2" fillId="2" borderId="1">
      <alignment vertical="center" wrapText="1"/>
    </xf>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4" applyNumberFormat="0" applyAlignment="0" applyProtection="0"/>
    <xf numFmtId="0" fontId="15" fillId="7" borderId="5" applyNumberFormat="0" applyAlignment="0" applyProtection="0"/>
    <xf numFmtId="0" fontId="16" fillId="7" borderId="4" applyNumberFormat="0" applyAlignment="0" applyProtection="0"/>
    <xf numFmtId="0" fontId="17" fillId="0" borderId="6" applyNumberFormat="0" applyFill="0" applyAlignment="0" applyProtection="0"/>
    <xf numFmtId="0" fontId="18" fillId="8"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8">
    <xf numFmtId="0" fontId="0" fillId="0" borderId="0" xfId="0">
      <alignment horizontal="left" vertical="center" wrapText="1" indent="1"/>
    </xf>
    <xf numFmtId="0" fontId="0" fillId="0" borderId="0" xfId="0" applyAlignment="1">
      <alignment vertical="center"/>
    </xf>
    <xf numFmtId="0" fontId="0" fillId="0" borderId="0" xfId="0" applyAlignment="1">
      <alignment horizontal="left" vertical="center" indent="1"/>
    </xf>
    <xf numFmtId="14" fontId="0" fillId="0" borderId="0" xfId="10" applyFont="1">
      <alignment horizontal="center" vertical="center"/>
    </xf>
    <xf numFmtId="0" fontId="3" fillId="0" borderId="0" xfId="8">
      <alignment horizontal="left" vertical="center" indent="1"/>
    </xf>
    <xf numFmtId="0" fontId="3" fillId="0" borderId="0" xfId="8" applyBorder="1">
      <alignment horizontal="left" vertical="center" indent="1"/>
    </xf>
    <xf numFmtId="165" fontId="0" fillId="0" borderId="0" xfId="4" applyFont="1">
      <alignment horizontal="right" vertical="center" indent="1"/>
    </xf>
    <xf numFmtId="0" fontId="7" fillId="0" borderId="0" xfId="0" applyFont="1" applyAlignment="1">
      <alignment horizontal="left" vertical="center"/>
    </xf>
    <xf numFmtId="0" fontId="8" fillId="0" borderId="0" xfId="0" applyFont="1" applyAlignment="1">
      <alignment horizontal="left" vertical="center" indent="1"/>
    </xf>
    <xf numFmtId="0" fontId="0" fillId="0" borderId="0" xfId="0" applyFill="1">
      <alignment horizontal="left" vertical="center" wrapText="1" indent="1"/>
    </xf>
    <xf numFmtId="165" fontId="9" fillId="0" borderId="0" xfId="0" applyNumberFormat="1" applyFont="1" applyAlignment="1">
      <alignment horizontal="right" vertical="center" indent="1"/>
    </xf>
    <xf numFmtId="1" fontId="2" fillId="0" borderId="0" xfId="2" applyAlignment="1">
      <alignment horizontal="left" vertical="center" indent="1"/>
    </xf>
    <xf numFmtId="1" fontId="2" fillId="0" borderId="0" xfId="2" applyBorder="1" applyAlignment="1">
      <alignment horizontal="left" vertical="center" indent="1"/>
    </xf>
    <xf numFmtId="166" fontId="8" fillId="0" borderId="0" xfId="0" applyNumberFormat="1" applyFont="1" applyBorder="1" applyAlignment="1">
      <alignment horizontal="right" vertical="center" indent="1"/>
    </xf>
    <xf numFmtId="0" fontId="0" fillId="2" borderId="1" xfId="11" applyFont="1">
      <alignment vertical="center" wrapText="1"/>
    </xf>
    <xf numFmtId="0" fontId="2" fillId="2" borderId="1" xfId="11">
      <alignment vertical="center" wrapText="1"/>
    </xf>
    <xf numFmtId="0" fontId="4" fillId="0" borderId="0" xfId="1">
      <alignment horizontal="left" vertical="top"/>
    </xf>
    <xf numFmtId="0" fontId="4" fillId="0" borderId="2" xfId="1" applyBorder="1">
      <alignment horizontal="left" vertical="top"/>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5" builtinId="27" customBuiltin="1"/>
    <cellStyle name="Calculation" xfId="19" builtinId="22" customBuiltin="1"/>
    <cellStyle name="Check Cell" xfId="21"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3" builtinId="53" customBuiltin="1"/>
    <cellStyle name="Fecha" xfId="10"/>
    <cellStyle name="Good" xfId="14" builtinId="26" customBuiltin="1"/>
    <cellStyle name="Heading 1" xfId="7" builtinId="16" customBuiltin="1"/>
    <cellStyle name="Heading 2" xfId="8"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11" builtinId="10" customBuiltin="1"/>
    <cellStyle name="Output" xfId="18" builtinId="21" customBuiltin="1"/>
    <cellStyle name="Percent" xfId="6" builtinId="5" customBuiltin="1"/>
    <cellStyle name="Title" xfId="1" builtinId="15" customBuiltin="1"/>
    <cellStyle name="Total" xfId="9" builtinId="25" customBuiltin="1"/>
    <cellStyle name="Warning Text" xfId="22" builtinId="11" customBuiltin="1"/>
  </cellStyles>
  <dxfs count="30">
    <dxf>
      <font>
        <b val="0"/>
        <i val="0"/>
        <strike val="0"/>
        <condense val="0"/>
        <extend val="0"/>
        <outline val="0"/>
        <shadow val="0"/>
        <u val="none"/>
        <vertAlign val="baseline"/>
        <sz val="13"/>
        <color theme="4" tint="-0.499984740745262"/>
        <name val="Corbel"/>
        <scheme val="minor"/>
      </font>
      <numFmt numFmtId="166" formatCode="#,##0.00\ &quot;€&quot;"/>
      <alignment horizontal="right" vertical="center" textRotation="0" wrapText="0" indent="1"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alignment horizontal="left" vertical="center" textRotation="0" wrapText="0" indent="1" justifyLastLine="0" shrinkToFit="0" readingOrder="0"/>
    </dxf>
    <dxf>
      <font>
        <strike val="0"/>
        <outline val="0"/>
        <shadow val="0"/>
        <u val="none"/>
        <vertAlign val="baseline"/>
        <sz val="13"/>
        <color theme="3"/>
        <name val="Corbel"/>
        <scheme val="minor"/>
      </font>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0.00\ &quot;€&quot;;;"/>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numFmt numFmtId="165" formatCode="#,##0.00\ &quot;€&quot;;;"/>
    </dxf>
    <dxf>
      <numFmt numFmtId="165" formatCode="#,##0.00\ &quot;€&quot;;;"/>
    </dxf>
    <dxf>
      <fill>
        <patternFill patternType="solid">
          <fgColor auto="1"/>
          <bgColor theme="2" tint="-9.9917600024414813E-2"/>
        </patternFill>
      </fill>
    </dxf>
    <dxf>
      <font>
        <b/>
        <i val="0"/>
        <color theme="4" tint="-0.499984740745262"/>
      </font>
      <border>
        <top style="dotted">
          <color theme="3"/>
        </top>
      </border>
    </dxf>
    <dxf>
      <font>
        <b/>
        <i val="0"/>
        <color theme="0" tint="-4.9989318521683403E-2"/>
      </font>
      <fill>
        <patternFill>
          <bgColor theme="3"/>
        </patternFill>
      </fill>
      <border diagonalUp="0" diagonalDown="0">
        <left/>
        <right/>
        <top/>
        <bottom/>
        <vertical/>
        <horizontal/>
      </border>
    </dxf>
    <dxf>
      <border>
        <left style="dotted">
          <color theme="3"/>
        </left>
        <right style="dotted">
          <color theme="3"/>
        </right>
        <bottom style="dotted">
          <color theme="3"/>
        </bottom>
        <vertical style="dotted">
          <color theme="3"/>
        </vertical>
      </border>
    </dxf>
  </dxfs>
  <tableStyles count="1" defaultTableStyle="Estilo de pagos" defaultPivotStyle="PivotStyleLight16">
    <tableStyle name="Estilo de pagos" pivot="0" count="4">
      <tableStyleElement type="wholeTable" dxfId="29"/>
      <tableStyleElement type="headerRow" dxfId="28"/>
      <tableStyleElement type="totalRow" dxfId="27"/>
      <tableStyleElement type="first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tables/table12.xml><?xml version="1.0" encoding="utf-8"?>
<table xmlns="http://schemas.openxmlformats.org/spreadsheetml/2006/main" id="2" name="ResumenDePagos" displayName="ResumenDePagos" ref="B2:K18" totalsRowCount="1" totalsRowDxfId="25" headerRowCellStyle="Normal">
  <autoFilter ref="B2:K17"/>
  <tableColumns count="10">
    <tableColumn id="1" name="Fecha" totalsRowDxfId="24" dataCellStyle="Fecha">
      <calculatedColumnFormula>IFERROR(INDEX(Registro[],ROW(A1),1),"")</calculatedColumnFormula>
    </tableColumn>
    <tableColumn id="9" name="Seguro del coche" totalsRowFunction="sum" dataDxfId="23" totalsRowDxfId="22">
      <calculatedColumnFormula>IFERROR(INDIRECT("Registro[@Importe]")*(INDIRECT("Registro[@Categoría]")=NombreDeCategoría),"")</calculatedColumnFormula>
    </tableColumn>
    <tableColumn id="10" name="Material de oficina" totalsRowFunction="sum" dataDxfId="21" totalsRowDxfId="20">
      <calculatedColumnFormula>IFERROR(INDIRECT("Registro[@Importe]")*(INDIRECT("Registro[@Categoría]")=NombreDeCategoría),"")</calculatedColumnFormula>
    </tableColumn>
    <tableColumn id="11" name="Electricidad" totalsRowFunction="sum" dataDxfId="19" totalsRowDxfId="18">
      <calculatedColumnFormula>IFERROR(INDIRECT("Registro[@Importe]")*(INDIRECT("Registro[@Categoría]")=NombreDeCategoría),"")</calculatedColumnFormula>
    </tableColumn>
    <tableColumn id="12" name="Hipoteca" totalsRowFunction="sum" dataDxfId="17" totalsRowDxfId="16">
      <calculatedColumnFormula>IFERROR(INDIRECT("Registro[@Importe]")*(INDIRECT("Registro[@Categoría]")=NombreDeCategoría),"")</calculatedColumnFormula>
    </tableColumn>
    <tableColumn id="13" name="Teléfono" totalsRowFunction="sum" dataDxfId="15" totalsRowDxfId="14">
      <calculatedColumnFormula>IFERROR(INDIRECT("Registro[@Importe]")*(INDIRECT("Registro[@Categoría]")=NombreDeCategoría),"")</calculatedColumnFormula>
    </tableColumn>
    <tableColumn id="15" name="Vacío 1" totalsRowFunction="sum" dataDxfId="13" totalsRowDxfId="12">
      <calculatedColumnFormula>IFERROR(INDIRECT("Registro[@Importe]")*(INDIRECT("Registro[@Categoría]")=NombreDeCategoría),"")</calculatedColumnFormula>
    </tableColumn>
    <tableColumn id="16" name="Vacío 2" totalsRowFunction="sum" dataDxfId="11" totalsRowDxfId="10">
      <calculatedColumnFormula>IFERROR(INDIRECT("Registro[@Importe]")*(INDIRECT("Registro[@Categoría]")=NombreDeCategoría),"")</calculatedColumnFormula>
    </tableColumn>
    <tableColumn id="17" name="Vacío 3" totalsRowFunction="sum" dataDxfId="9" totalsRowDxfId="8">
      <calculatedColumnFormula>IFERROR(INDIRECT("Registro[@Importe]")*(INDIRECT("Registro[@Categoría]")=NombreDeCategoría),"")</calculatedColumnFormula>
    </tableColumn>
    <tableColumn id="18" name="Vacío 4" totalsRowFunction="sum" dataDxfId="7" totalsRowDxfId="6">
      <calculatedColumnFormula>IFERROR(INDIRECT("Registro[@Importe]")*(INDIRECT("Registro[@Categoría]")=NombreDeCategoría),"")</calculatedColumnFormula>
    </tableColumn>
  </tableColumns>
  <tableStyleInfo name="Estilo de pagos" showFirstColumn="0" showLastColumn="0" showRowStripes="1" showColumnStripes="0"/>
  <extLst>
    <ext xmlns:x14="http://schemas.microsoft.com/office/spreadsheetml/2009/9/main" uri="{504A1905-F514-4f6f-8877-14C23A59335A}">
      <x14:table altTextSummary="Modifique los nombres de las categorías en esta tabla. La cantidad de cada categoría se actualiza automáticamente. Para agregar categorías, copie la última columna de tabla y péguela a la derecha de la columna copiada."/>
    </ext>
  </extLst>
</table>
</file>

<file path=xl/tables/table21.xml><?xml version="1.0" encoding="utf-8"?>
<table xmlns="http://schemas.openxmlformats.org/spreadsheetml/2006/main" id="1" name="Registro" displayName="Registro" ref="B2:F18" totalsRowCount="1" dataDxfId="5" totalsRowDxfId="4" headerRowCellStyle="Normal">
  <autoFilter ref="B2:F17"/>
  <tableColumns count="5">
    <tableColumn id="1" name="Fecha" totalsRowLabel="Totales" dataCellStyle="Fecha"/>
    <tableColumn id="2" name="Número" dataDxfId="3"/>
    <tableColumn id="3" name="Descripción" totalsRowDxfId="2" dataCellStyle="Normal"/>
    <tableColumn id="4" name="Categoría" totalsRowDxfId="1"/>
    <tableColumn id="5" name="Importe" totalsRowFunction="sum" totalsRowDxfId="0"/>
  </tableColumns>
  <tableStyleInfo name="Estilo de pagos" showFirstColumn="0" showLastColumn="0" showRowStripes="1" showColumnStripes="0"/>
  <extLst>
    <ext xmlns:x14="http://schemas.microsoft.com/office/spreadsheetml/2009/9/main" uri="{504A1905-F514-4f6f-8877-14C23A59335A}">
      <x14:table altTextSummary="Escriba la fecha, el número, la descripción y la cantidad y seleccione la categoría de esta tabla."/>
    </ext>
  </extLst>
</table>
</file>

<file path=xl/theme/theme11.xml><?xml version="1.0" encoding="utf-8"?>
<a:theme xmlns:a="http://schemas.openxmlformats.org/drawingml/2006/main" name="Office Theme">
  <a:themeElements>
    <a:clrScheme name="Disbursement Journal">
      <a:dk1>
        <a:sysClr val="windowText" lastClr="000000"/>
      </a:dk1>
      <a:lt1>
        <a:sysClr val="window" lastClr="FFFFFF"/>
      </a:lt1>
      <a:dk2>
        <a:srgbClr val="343838"/>
      </a:dk2>
      <a:lt2>
        <a:srgbClr val="F7F7F5"/>
      </a:lt2>
      <a:accent1>
        <a:srgbClr val="1EB4CC"/>
      </a:accent1>
      <a:accent2>
        <a:srgbClr val="96C030"/>
      </a:accent2>
      <a:accent3>
        <a:srgbClr val="F09912"/>
      </a:accent3>
      <a:accent4>
        <a:srgbClr val="DB4D75"/>
      </a:accent4>
      <a:accent5>
        <a:srgbClr val="95519D"/>
      </a:accent5>
      <a:accent6>
        <a:srgbClr val="EBC747"/>
      </a:accent6>
      <a:hlink>
        <a:srgbClr val="00B4CC"/>
      </a:hlink>
      <a:folHlink>
        <a:srgbClr val="95519D"/>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B1:L18"/>
  <sheetViews>
    <sheetView showGridLines="0" tabSelected="1" zoomScaleNormal="100" workbookViewId="0"/>
  </sheetViews>
  <sheetFormatPr defaultColWidth="18.25" defaultRowHeight="30" customHeight="1" x14ac:dyDescent="0.25"/>
  <cols>
    <col min="1" max="1" width="2.625" customWidth="1"/>
    <col min="2" max="11" width="19" customWidth="1"/>
    <col min="12" max="12" width="2.625" customWidth="1"/>
  </cols>
  <sheetData>
    <row r="1" spans="2:12" ht="52.5" customHeight="1" x14ac:dyDescent="0.25">
      <c r="B1" s="16" t="s">
        <v>0</v>
      </c>
      <c r="C1" s="16"/>
      <c r="D1" s="17"/>
      <c r="E1" s="14" t="s">
        <v>4</v>
      </c>
      <c r="F1" s="15"/>
      <c r="G1" s="15"/>
      <c r="H1" s="15"/>
      <c r="I1" s="15"/>
      <c r="J1" s="15"/>
      <c r="K1" s="15"/>
    </row>
    <row r="2" spans="2:12" s="2" customFormat="1" ht="30" customHeight="1" x14ac:dyDescent="0.25">
      <c r="B2" s="9" t="s">
        <v>1</v>
      </c>
      <c r="C2" t="s">
        <v>2</v>
      </c>
      <c r="D2" t="s">
        <v>3</v>
      </c>
      <c r="E2" t="s">
        <v>5</v>
      </c>
      <c r="F2" t="s">
        <v>6</v>
      </c>
      <c r="G2" t="s">
        <v>7</v>
      </c>
      <c r="H2" t="s">
        <v>8</v>
      </c>
      <c r="I2" t="s">
        <v>9</v>
      </c>
      <c r="J2" t="s">
        <v>10</v>
      </c>
      <c r="K2" t="s">
        <v>11</v>
      </c>
      <c r="L2"/>
    </row>
    <row r="3" spans="2:12" s="1" customFormat="1" ht="30" customHeight="1" x14ac:dyDescent="0.25">
      <c r="B3" s="3">
        <f ca="1">IFERROR(INDEX(Registro[],ROW(A1),1),"")</f>
        <v>43195</v>
      </c>
      <c r="C3" s="6">
        <f t="shared" ref="C3:K17" ca="1" si="0">IFERROR(INDIRECT("Registro[@Importe]")*(INDIRECT("Registro[@Categoría]")=NombreDeCategoría),"")</f>
        <v>0</v>
      </c>
      <c r="D3" s="6">
        <f t="shared" ca="1" si="0"/>
        <v>0</v>
      </c>
      <c r="E3" s="6">
        <f t="shared" ca="1" si="0"/>
        <v>0</v>
      </c>
      <c r="F3" s="6">
        <f t="shared" ca="1" si="0"/>
        <v>1200</v>
      </c>
      <c r="G3" s="6">
        <f t="shared" ca="1" si="0"/>
        <v>0</v>
      </c>
      <c r="H3" s="6">
        <f t="shared" ca="1" si="0"/>
        <v>0</v>
      </c>
      <c r="I3" s="6">
        <f t="shared" ca="1" si="0"/>
        <v>0</v>
      </c>
      <c r="J3" s="6">
        <f t="shared" ca="1" si="0"/>
        <v>0</v>
      </c>
      <c r="K3" s="6">
        <f t="shared" ca="1" si="0"/>
        <v>0</v>
      </c>
      <c r="L3"/>
    </row>
    <row r="4" spans="2:12" s="1" customFormat="1" ht="30" customHeight="1" x14ac:dyDescent="0.25">
      <c r="B4" s="3">
        <f ca="1">IFERROR(INDEX(Registro[],ROW(A2),1),"")</f>
        <v>43200</v>
      </c>
      <c r="C4" s="6">
        <f t="shared" ca="1" si="0"/>
        <v>0</v>
      </c>
      <c r="D4" s="6">
        <f t="shared" ca="1" si="0"/>
        <v>0</v>
      </c>
      <c r="E4" s="6">
        <f t="shared" ca="1" si="0"/>
        <v>85</v>
      </c>
      <c r="F4" s="6">
        <f t="shared" ca="1" si="0"/>
        <v>0</v>
      </c>
      <c r="G4" s="6">
        <f t="shared" ca="1" si="0"/>
        <v>0</v>
      </c>
      <c r="H4" s="6">
        <f t="shared" ca="1" si="0"/>
        <v>0</v>
      </c>
      <c r="I4" s="6">
        <f t="shared" ca="1" si="0"/>
        <v>0</v>
      </c>
      <c r="J4" s="6">
        <f t="shared" ca="1" si="0"/>
        <v>0</v>
      </c>
      <c r="K4" s="6">
        <f t="shared" ca="1" si="0"/>
        <v>0</v>
      </c>
      <c r="L4"/>
    </row>
    <row r="5" spans="2:12" s="1" customFormat="1" ht="30" customHeight="1" x14ac:dyDescent="0.25">
      <c r="B5" s="3">
        <f ca="1">IFERROR(INDEX(Registro[],ROW(A3),1),"")</f>
        <v>43205</v>
      </c>
      <c r="C5" s="6">
        <f t="shared" ca="1" si="0"/>
        <v>100</v>
      </c>
      <c r="D5" s="6">
        <f t="shared" ca="1" si="0"/>
        <v>0</v>
      </c>
      <c r="E5" s="6">
        <f t="shared" ca="1" si="0"/>
        <v>0</v>
      </c>
      <c r="F5" s="6">
        <f t="shared" ca="1" si="0"/>
        <v>0</v>
      </c>
      <c r="G5" s="6">
        <f t="shared" ca="1" si="0"/>
        <v>0</v>
      </c>
      <c r="H5" s="6">
        <f t="shared" ca="1" si="0"/>
        <v>0</v>
      </c>
      <c r="I5" s="6">
        <f t="shared" ca="1" si="0"/>
        <v>0</v>
      </c>
      <c r="J5" s="6">
        <f t="shared" ca="1" si="0"/>
        <v>0</v>
      </c>
      <c r="K5" s="6">
        <f t="shared" ca="1" si="0"/>
        <v>0</v>
      </c>
      <c r="L5"/>
    </row>
    <row r="6" spans="2:12" s="1" customFormat="1" ht="30" customHeight="1" x14ac:dyDescent="0.25">
      <c r="B6" s="3">
        <f ca="1">IFERROR(INDEX(Registro[],ROW(A4),1),"")</f>
        <v>43210</v>
      </c>
      <c r="C6" s="6">
        <f t="shared" ca="1" si="0"/>
        <v>0</v>
      </c>
      <c r="D6" s="6">
        <f t="shared" ca="1" si="0"/>
        <v>0</v>
      </c>
      <c r="E6" s="6">
        <f t="shared" ca="1" si="0"/>
        <v>0</v>
      </c>
      <c r="F6" s="6">
        <f t="shared" ca="1" si="0"/>
        <v>1200</v>
      </c>
      <c r="G6" s="6">
        <f t="shared" ca="1" si="0"/>
        <v>0</v>
      </c>
      <c r="H6" s="6">
        <f t="shared" ca="1" si="0"/>
        <v>0</v>
      </c>
      <c r="I6" s="6">
        <f t="shared" ca="1" si="0"/>
        <v>0</v>
      </c>
      <c r="J6" s="6">
        <f t="shared" ca="1" si="0"/>
        <v>0</v>
      </c>
      <c r="K6" s="6">
        <f t="shared" ca="1" si="0"/>
        <v>0</v>
      </c>
      <c r="L6"/>
    </row>
    <row r="7" spans="2:12" s="1" customFormat="1" ht="30" customHeight="1" x14ac:dyDescent="0.25">
      <c r="B7" s="3">
        <f ca="1">IFERROR(INDEX(Registro[],ROW(A5),1),"")</f>
        <v>43215</v>
      </c>
      <c r="C7" s="6">
        <f t="shared" ca="1" si="0"/>
        <v>0</v>
      </c>
      <c r="D7" s="6">
        <f t="shared" ca="1" si="0"/>
        <v>0</v>
      </c>
      <c r="E7" s="6">
        <f t="shared" ca="1" si="0"/>
        <v>0</v>
      </c>
      <c r="F7" s="6">
        <f t="shared" ca="1" si="0"/>
        <v>99</v>
      </c>
      <c r="G7" s="6">
        <f t="shared" ca="1" si="0"/>
        <v>0</v>
      </c>
      <c r="H7" s="6">
        <f t="shared" ca="1" si="0"/>
        <v>0</v>
      </c>
      <c r="I7" s="6">
        <f t="shared" ca="1" si="0"/>
        <v>0</v>
      </c>
      <c r="J7" s="6">
        <f t="shared" ca="1" si="0"/>
        <v>0</v>
      </c>
      <c r="K7" s="6">
        <f t="shared" ca="1" si="0"/>
        <v>0</v>
      </c>
      <c r="L7"/>
    </row>
    <row r="8" spans="2:12" s="1" customFormat="1" ht="30" customHeight="1" x14ac:dyDescent="0.25">
      <c r="B8" s="3">
        <f ca="1">IFERROR(INDEX(Registro[],ROW(A6),1),"")</f>
        <v>43220</v>
      </c>
      <c r="C8" s="6">
        <f t="shared" ca="1" si="0"/>
        <v>0</v>
      </c>
      <c r="D8" s="6">
        <f t="shared" ca="1" si="0"/>
        <v>0</v>
      </c>
      <c r="E8" s="6">
        <f t="shared" ca="1" si="0"/>
        <v>0</v>
      </c>
      <c r="F8" s="6">
        <f t="shared" ca="1" si="0"/>
        <v>0</v>
      </c>
      <c r="G8" s="6">
        <f t="shared" ca="1" si="0"/>
        <v>68</v>
      </c>
      <c r="H8" s="6">
        <f t="shared" ca="1" si="0"/>
        <v>0</v>
      </c>
      <c r="I8" s="6">
        <f t="shared" ca="1" si="0"/>
        <v>0</v>
      </c>
      <c r="J8" s="6">
        <f t="shared" ca="1" si="0"/>
        <v>0</v>
      </c>
      <c r="K8" s="6">
        <f t="shared" ca="1" si="0"/>
        <v>0</v>
      </c>
      <c r="L8"/>
    </row>
    <row r="9" spans="2:12" s="1" customFormat="1" ht="30" customHeight="1" x14ac:dyDescent="0.25">
      <c r="B9" s="3">
        <f ca="1">IFERROR(INDEX(Registro[],ROW(A7),1),"")</f>
        <v>43225</v>
      </c>
      <c r="C9" s="6">
        <f t="shared" ca="1" si="0"/>
        <v>100</v>
      </c>
      <c r="D9" s="6">
        <f t="shared" ca="1" si="0"/>
        <v>0</v>
      </c>
      <c r="E9" s="6">
        <f t="shared" ca="1" si="0"/>
        <v>0</v>
      </c>
      <c r="F9" s="6">
        <f t="shared" ca="1" si="0"/>
        <v>0</v>
      </c>
      <c r="G9" s="6">
        <f t="shared" ca="1" si="0"/>
        <v>0</v>
      </c>
      <c r="H9" s="6">
        <f t="shared" ca="1" si="0"/>
        <v>0</v>
      </c>
      <c r="I9" s="6">
        <f t="shared" ca="1" si="0"/>
        <v>0</v>
      </c>
      <c r="J9" s="6">
        <f t="shared" ca="1" si="0"/>
        <v>0</v>
      </c>
      <c r="K9" s="6">
        <f t="shared" ca="1" si="0"/>
        <v>0</v>
      </c>
      <c r="L9"/>
    </row>
    <row r="10" spans="2:12" s="1" customFormat="1" ht="30" customHeight="1" x14ac:dyDescent="0.25">
      <c r="B10" s="3">
        <f ca="1">IFERROR(INDEX(Registro[],ROW(A8),1),"")</f>
        <v>43230</v>
      </c>
      <c r="C10" s="6">
        <f t="shared" ca="1" si="0"/>
        <v>0</v>
      </c>
      <c r="D10" s="6">
        <f t="shared" ca="1" si="0"/>
        <v>345</v>
      </c>
      <c r="E10" s="6">
        <f t="shared" ca="1" si="0"/>
        <v>0</v>
      </c>
      <c r="F10" s="6">
        <f t="shared" ca="1" si="0"/>
        <v>0</v>
      </c>
      <c r="G10" s="6">
        <f t="shared" ca="1" si="0"/>
        <v>0</v>
      </c>
      <c r="H10" s="6">
        <f t="shared" ca="1" si="0"/>
        <v>0</v>
      </c>
      <c r="I10" s="6">
        <f t="shared" ca="1" si="0"/>
        <v>0</v>
      </c>
      <c r="J10" s="6">
        <f t="shared" ca="1" si="0"/>
        <v>0</v>
      </c>
      <c r="K10" s="6">
        <f t="shared" ca="1" si="0"/>
        <v>0</v>
      </c>
      <c r="L10"/>
    </row>
    <row r="11" spans="2:12" s="1" customFormat="1" ht="30" customHeight="1" x14ac:dyDescent="0.25">
      <c r="B11" s="3">
        <f ca="1">IFERROR(INDEX(Registro[],ROW(A9),1),"")</f>
        <v>43235</v>
      </c>
      <c r="C11" s="6">
        <f t="shared" ca="1" si="0"/>
        <v>0</v>
      </c>
      <c r="D11" s="6">
        <f t="shared" ca="1" si="0"/>
        <v>0</v>
      </c>
      <c r="E11" s="6">
        <f t="shared" ca="1" si="0"/>
        <v>0</v>
      </c>
      <c r="F11" s="6">
        <f t="shared" ca="1" si="0"/>
        <v>1200</v>
      </c>
      <c r="G11" s="6">
        <f t="shared" ca="1" si="0"/>
        <v>0</v>
      </c>
      <c r="H11" s="6">
        <f t="shared" ca="1" si="0"/>
        <v>0</v>
      </c>
      <c r="I11" s="6">
        <f t="shared" ca="1" si="0"/>
        <v>0</v>
      </c>
      <c r="J11" s="6">
        <f t="shared" ca="1" si="0"/>
        <v>0</v>
      </c>
      <c r="K11" s="6">
        <f t="shared" ca="1" si="0"/>
        <v>0</v>
      </c>
      <c r="L11"/>
    </row>
    <row r="12" spans="2:12" s="1" customFormat="1" ht="30" customHeight="1" x14ac:dyDescent="0.25">
      <c r="B12" s="3">
        <f ca="1">IFERROR(INDEX(Registro[],ROW(A10),1),"")</f>
        <v>43240</v>
      </c>
      <c r="C12" s="6">
        <f t="shared" ca="1" si="0"/>
        <v>0</v>
      </c>
      <c r="D12" s="6">
        <f t="shared" ca="1" si="0"/>
        <v>0</v>
      </c>
      <c r="E12" s="6">
        <f t="shared" ca="1" si="0"/>
        <v>74</v>
      </c>
      <c r="F12" s="6">
        <f t="shared" ca="1" si="0"/>
        <v>0</v>
      </c>
      <c r="G12" s="6">
        <f t="shared" ca="1" si="0"/>
        <v>0</v>
      </c>
      <c r="H12" s="6">
        <f t="shared" ca="1" si="0"/>
        <v>0</v>
      </c>
      <c r="I12" s="6">
        <f t="shared" ca="1" si="0"/>
        <v>0</v>
      </c>
      <c r="J12" s="6">
        <f t="shared" ca="1" si="0"/>
        <v>0</v>
      </c>
      <c r="K12" s="6">
        <f t="shared" ca="1" si="0"/>
        <v>0</v>
      </c>
      <c r="L12"/>
    </row>
    <row r="13" spans="2:12" s="1" customFormat="1" ht="30" customHeight="1" x14ac:dyDescent="0.25">
      <c r="B13" s="3">
        <f ca="1">IFERROR(INDEX(Registro[],ROW(A11),1),"")</f>
        <v>43245</v>
      </c>
      <c r="C13" s="6">
        <f t="shared" ca="1" si="0"/>
        <v>0</v>
      </c>
      <c r="D13" s="6">
        <f t="shared" ca="1" si="0"/>
        <v>0</v>
      </c>
      <c r="E13" s="6">
        <f t="shared" ca="1" si="0"/>
        <v>0</v>
      </c>
      <c r="F13" s="6">
        <f t="shared" ca="1" si="0"/>
        <v>0</v>
      </c>
      <c r="G13" s="6">
        <f t="shared" ca="1" si="0"/>
        <v>123</v>
      </c>
      <c r="H13" s="6">
        <f t="shared" ca="1" si="0"/>
        <v>0</v>
      </c>
      <c r="I13" s="6">
        <f t="shared" ca="1" si="0"/>
        <v>0</v>
      </c>
      <c r="J13" s="6">
        <f t="shared" ca="1" si="0"/>
        <v>0</v>
      </c>
      <c r="K13" s="6">
        <f t="shared" ca="1" si="0"/>
        <v>0</v>
      </c>
      <c r="L13"/>
    </row>
    <row r="14" spans="2:12" s="1" customFormat="1" ht="30" customHeight="1" x14ac:dyDescent="0.25">
      <c r="B14" s="3">
        <f ca="1">IFERROR(INDEX(Registro[],ROW(A12),1),"")</f>
        <v>43250</v>
      </c>
      <c r="C14" s="6">
        <f t="shared" ca="1" si="0"/>
        <v>0</v>
      </c>
      <c r="D14" s="6">
        <f t="shared" ca="1" si="0"/>
        <v>99</v>
      </c>
      <c r="E14" s="6">
        <f t="shared" ca="1" si="0"/>
        <v>0</v>
      </c>
      <c r="F14" s="6">
        <f t="shared" ca="1" si="0"/>
        <v>0</v>
      </c>
      <c r="G14" s="6">
        <f t="shared" ca="1" si="0"/>
        <v>0</v>
      </c>
      <c r="H14" s="6">
        <f t="shared" ca="1" si="0"/>
        <v>0</v>
      </c>
      <c r="I14" s="6">
        <f t="shared" ca="1" si="0"/>
        <v>0</v>
      </c>
      <c r="J14" s="6">
        <f t="shared" ca="1" si="0"/>
        <v>0</v>
      </c>
      <c r="K14" s="6">
        <f t="shared" ca="1" si="0"/>
        <v>0</v>
      </c>
      <c r="L14"/>
    </row>
    <row r="15" spans="2:12" s="1" customFormat="1" ht="30" customHeight="1" x14ac:dyDescent="0.25">
      <c r="B15" s="3">
        <f ca="1">IFERROR(INDEX(Registro[],ROW(A13),1),"")</f>
        <v>43255</v>
      </c>
      <c r="C15" s="6">
        <f t="shared" ca="1" si="0"/>
        <v>100</v>
      </c>
      <c r="D15" s="6">
        <f t="shared" ca="1" si="0"/>
        <v>0</v>
      </c>
      <c r="E15" s="6">
        <f t="shared" ca="1" si="0"/>
        <v>0</v>
      </c>
      <c r="F15" s="6">
        <f t="shared" ca="1" si="0"/>
        <v>0</v>
      </c>
      <c r="G15" s="6">
        <f t="shared" ca="1" si="0"/>
        <v>0</v>
      </c>
      <c r="H15" s="6">
        <f t="shared" ca="1" si="0"/>
        <v>0</v>
      </c>
      <c r="I15" s="6">
        <f t="shared" ca="1" si="0"/>
        <v>0</v>
      </c>
      <c r="J15" s="6">
        <f t="shared" ca="1" si="0"/>
        <v>0</v>
      </c>
      <c r="K15" s="6">
        <f t="shared" ca="1" si="0"/>
        <v>0</v>
      </c>
      <c r="L15"/>
    </row>
    <row r="16" spans="2:12" s="1" customFormat="1" ht="30" customHeight="1" x14ac:dyDescent="0.25">
      <c r="B16" s="3">
        <f ca="1">IFERROR(INDEX(Registro[],ROW(A14),1),"")</f>
        <v>43260</v>
      </c>
      <c r="C16" s="6">
        <f t="shared" ca="1" si="0"/>
        <v>0</v>
      </c>
      <c r="D16" s="6">
        <f t="shared" ca="1" si="0"/>
        <v>0</v>
      </c>
      <c r="E16" s="6">
        <f t="shared" ca="1" si="0"/>
        <v>0</v>
      </c>
      <c r="F16" s="6">
        <f t="shared" ca="1" si="0"/>
        <v>1200</v>
      </c>
      <c r="G16" s="6">
        <f t="shared" ca="1" si="0"/>
        <v>0</v>
      </c>
      <c r="H16" s="6">
        <f t="shared" ca="1" si="0"/>
        <v>0</v>
      </c>
      <c r="I16" s="6">
        <f t="shared" ca="1" si="0"/>
        <v>0</v>
      </c>
      <c r="J16" s="6">
        <f t="shared" ca="1" si="0"/>
        <v>0</v>
      </c>
      <c r="K16" s="6">
        <f t="shared" ca="1" si="0"/>
        <v>0</v>
      </c>
      <c r="L16"/>
    </row>
    <row r="17" spans="2:12" s="1" customFormat="1" ht="30" customHeight="1" x14ac:dyDescent="0.25">
      <c r="B17" s="3">
        <f ca="1">IFERROR(INDEX(Registro[],ROW(A15),1),"")</f>
        <v>43265</v>
      </c>
      <c r="C17" s="6">
        <f t="shared" ca="1" si="0"/>
        <v>0</v>
      </c>
      <c r="D17" s="6">
        <f t="shared" ca="1" si="0"/>
        <v>128</v>
      </c>
      <c r="E17" s="6">
        <f t="shared" ca="1" si="0"/>
        <v>0</v>
      </c>
      <c r="F17" s="6">
        <f t="shared" ca="1" si="0"/>
        <v>0</v>
      </c>
      <c r="G17" s="6">
        <f t="shared" ca="1" si="0"/>
        <v>0</v>
      </c>
      <c r="H17" s="6">
        <f t="shared" ca="1" si="0"/>
        <v>0</v>
      </c>
      <c r="I17" s="6">
        <f t="shared" ca="1" si="0"/>
        <v>0</v>
      </c>
      <c r="J17" s="6">
        <f t="shared" ca="1" si="0"/>
        <v>0</v>
      </c>
      <c r="K17" s="6">
        <f t="shared" ca="1" si="0"/>
        <v>0</v>
      </c>
      <c r="L17"/>
    </row>
    <row r="18" spans="2:12" ht="30" customHeight="1" x14ac:dyDescent="0.25">
      <c r="B18" s="10"/>
      <c r="C18" s="10">
        <f ca="1">SUBTOTAL(109,ResumenDePagos[Seguro del coche])</f>
        <v>300</v>
      </c>
      <c r="D18" s="10">
        <f ca="1">SUBTOTAL(109,ResumenDePagos[Material de oficina])</f>
        <v>572</v>
      </c>
      <c r="E18" s="10">
        <f ca="1">SUBTOTAL(109,ResumenDePagos[Electricidad])</f>
        <v>159</v>
      </c>
      <c r="F18" s="10">
        <f ca="1">SUBTOTAL(109,ResumenDePagos[Hipoteca])</f>
        <v>4899</v>
      </c>
      <c r="G18" s="10">
        <f ca="1">SUBTOTAL(109,ResumenDePagos[Teléfono])</f>
        <v>191</v>
      </c>
      <c r="H18" s="10">
        <f ca="1">SUBTOTAL(109,ResumenDePagos[Vacío 1])</f>
        <v>0</v>
      </c>
      <c r="I18" s="10">
        <f ca="1">SUBTOTAL(109,ResumenDePagos[Vacío 2])</f>
        <v>0</v>
      </c>
      <c r="J18" s="10">
        <f ca="1">SUBTOTAL(109,ResumenDePagos[Vacío 3])</f>
        <v>0</v>
      </c>
      <c r="K18" s="10">
        <f ca="1">SUBTOTAL(109,ResumenDePagos[Vacío 4])</f>
        <v>0</v>
      </c>
    </row>
  </sheetData>
  <dataConsolidate/>
  <mergeCells count="2">
    <mergeCell ref="E1:K1"/>
    <mergeCell ref="B1:D1"/>
  </mergeCells>
  <dataValidations count="5">
    <dataValidation allowBlank="1" showInputMessage="1" showErrorMessage="1" prompt="Cree un diario de pagos en este libro. Modifique las categorías en la tabla de resumen en esta hoja de cálculo. Las instrucciones están en la celda E1." sqref="A1"/>
    <dataValidation allowBlank="1" showInputMessage="1" showErrorMessage="1" prompt="Personalice las categorías de esta fila para actualizar categorías en la hoja de cálculo Diario de pagos. Las cantidades de la columna se actualizan automáticamente." sqref="C2"/>
    <dataValidation allowBlank="1" showInputMessage="1" showErrorMessage="1" prompt="La cantidad para esta categoría se actualiza automáticamente en la columna con este encabezado." sqref="D2:K2"/>
    <dataValidation allowBlank="1" showInputMessage="1" showErrorMessage="1" prompt="El título de esta hoja de cálculo se encuentra en esta celda. La cantidad de pagos de cada categoría se actualiza automáticamente en la siguiente tabla." sqref="B1:D1"/>
    <dataValidation allowBlank="1" showInputMessage="1" showErrorMessage="1" prompt="Las fechas se actualizaron automáticamente en la hoja de cálculo Diario de pagos. Personalice las categorías en las celdas situadas a la derecha. Use filtros de encabezado para buscar entradas concretas." sqref="B2"/>
  </dataValidations>
  <printOptions horizontalCentered="1"/>
  <pageMargins left="0.5" right="0.5" top="0.75" bottom="0.75" header="0.3" footer="0.3"/>
  <pageSetup paperSize="9" fitToHeight="0" orientation="landscape" r:id="rId1"/>
  <headerFooter differentFirst="1">
    <oddFooter>Page &amp;P of &amp;N</oddFooter>
  </headerFooter>
  <ignoredErrors>
    <ignoredError sqref="B3:B17" emptyCellReference="1"/>
  </ignoredErrors>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F18"/>
  <sheetViews>
    <sheetView showGridLines="0" zoomScaleNormal="100" workbookViewId="0"/>
  </sheetViews>
  <sheetFormatPr defaultColWidth="18.25" defaultRowHeight="30" customHeight="1" x14ac:dyDescent="0.25"/>
  <cols>
    <col min="1" max="1" width="2.625" customWidth="1"/>
    <col min="2" max="2" width="14.375" customWidth="1"/>
    <col min="3" max="3" width="11.75" customWidth="1"/>
    <col min="4" max="4" width="26.5" customWidth="1"/>
    <col min="7" max="7" width="2.625" customWidth="1"/>
  </cols>
  <sheetData>
    <row r="1" spans="2:6" ht="52.5" customHeight="1" x14ac:dyDescent="0.25">
      <c r="B1" s="16" t="s">
        <v>12</v>
      </c>
      <c r="C1" s="16"/>
      <c r="D1" s="16"/>
    </row>
    <row r="2" spans="2:6" s="2" customFormat="1" ht="30" customHeight="1" x14ac:dyDescent="0.25">
      <c r="B2" t="s">
        <v>1</v>
      </c>
      <c r="C2" t="s">
        <v>14</v>
      </c>
      <c r="D2" t="s">
        <v>16</v>
      </c>
      <c r="E2" t="s">
        <v>22</v>
      </c>
      <c r="F2" t="s">
        <v>23</v>
      </c>
    </row>
    <row r="3" spans="2:6" s="1" customFormat="1" ht="30" customHeight="1" x14ac:dyDescent="0.25">
      <c r="B3" s="3">
        <f ca="1">TODAY()-70</f>
        <v>43195</v>
      </c>
      <c r="C3" s="11" t="s">
        <v>15</v>
      </c>
      <c r="D3" t="s">
        <v>17</v>
      </c>
      <c r="E3" s="4" t="s">
        <v>6</v>
      </c>
      <c r="F3" s="6">
        <v>1200</v>
      </c>
    </row>
    <row r="4" spans="2:6" s="1" customFormat="1" ht="30" customHeight="1" x14ac:dyDescent="0.25">
      <c r="B4" s="3">
        <f ca="1">TODAY()-65</f>
        <v>43200</v>
      </c>
      <c r="C4" s="11">
        <v>101</v>
      </c>
      <c r="D4" t="s">
        <v>18</v>
      </c>
      <c r="E4" s="4" t="s">
        <v>5</v>
      </c>
      <c r="F4" s="6">
        <v>85</v>
      </c>
    </row>
    <row r="5" spans="2:6" s="1" customFormat="1" ht="30" customHeight="1" x14ac:dyDescent="0.25">
      <c r="B5" s="3">
        <f ca="1">TODAY()-60</f>
        <v>43205</v>
      </c>
      <c r="C5" s="11">
        <v>102</v>
      </c>
      <c r="D5" t="s">
        <v>19</v>
      </c>
      <c r="E5" s="4" t="s">
        <v>2</v>
      </c>
      <c r="F5" s="6">
        <v>100</v>
      </c>
    </row>
    <row r="6" spans="2:6" s="1" customFormat="1" ht="30" customHeight="1" x14ac:dyDescent="0.25">
      <c r="B6" s="3">
        <f ca="1">TODAY()-55</f>
        <v>43210</v>
      </c>
      <c r="C6" s="11">
        <v>103</v>
      </c>
      <c r="D6" t="s">
        <v>17</v>
      </c>
      <c r="E6" s="4" t="s">
        <v>6</v>
      </c>
      <c r="F6" s="6">
        <v>1200</v>
      </c>
    </row>
    <row r="7" spans="2:6" s="1" customFormat="1" ht="30" customHeight="1" x14ac:dyDescent="0.25">
      <c r="B7" s="3">
        <f ca="1">TODAY()-50</f>
        <v>43215</v>
      </c>
      <c r="C7" s="11">
        <v>104</v>
      </c>
      <c r="D7" t="s">
        <v>18</v>
      </c>
      <c r="E7" s="4" t="s">
        <v>6</v>
      </c>
      <c r="F7" s="6">
        <v>99</v>
      </c>
    </row>
    <row r="8" spans="2:6" s="1" customFormat="1" ht="30" customHeight="1" x14ac:dyDescent="0.25">
      <c r="B8" s="3">
        <f ca="1">TODAY()-45</f>
        <v>43220</v>
      </c>
      <c r="C8" s="11">
        <v>105</v>
      </c>
      <c r="D8" t="s">
        <v>20</v>
      </c>
      <c r="E8" s="4" t="s">
        <v>7</v>
      </c>
      <c r="F8" s="6">
        <v>68</v>
      </c>
    </row>
    <row r="9" spans="2:6" s="1" customFormat="1" ht="30" customHeight="1" x14ac:dyDescent="0.25">
      <c r="B9" s="3">
        <f ca="1">TODAY()-40</f>
        <v>43225</v>
      </c>
      <c r="C9" s="11">
        <v>106</v>
      </c>
      <c r="D9" t="s">
        <v>19</v>
      </c>
      <c r="E9" s="4" t="s">
        <v>2</v>
      </c>
      <c r="F9" s="6">
        <v>100</v>
      </c>
    </row>
    <row r="10" spans="2:6" s="1" customFormat="1" ht="30" customHeight="1" x14ac:dyDescent="0.25">
      <c r="B10" s="3">
        <f ca="1">TODAY()-35</f>
        <v>43230</v>
      </c>
      <c r="C10" s="11">
        <v>107</v>
      </c>
      <c r="D10" t="s">
        <v>21</v>
      </c>
      <c r="E10" s="4" t="s">
        <v>3</v>
      </c>
      <c r="F10" s="6">
        <v>345</v>
      </c>
    </row>
    <row r="11" spans="2:6" s="1" customFormat="1" ht="30" customHeight="1" x14ac:dyDescent="0.25">
      <c r="B11" s="3">
        <f ca="1">TODAY()-30</f>
        <v>43235</v>
      </c>
      <c r="C11" s="11">
        <v>110</v>
      </c>
      <c r="D11" t="s">
        <v>17</v>
      </c>
      <c r="E11" s="4" t="s">
        <v>6</v>
      </c>
      <c r="F11" s="6">
        <v>1200</v>
      </c>
    </row>
    <row r="12" spans="2:6" s="1" customFormat="1" ht="30" customHeight="1" x14ac:dyDescent="0.25">
      <c r="B12" s="3">
        <f ca="1">TODAY()-25</f>
        <v>43240</v>
      </c>
      <c r="C12" s="12">
        <v>111</v>
      </c>
      <c r="D12" t="s">
        <v>18</v>
      </c>
      <c r="E12" s="5" t="s">
        <v>5</v>
      </c>
      <c r="F12" s="6">
        <v>74</v>
      </c>
    </row>
    <row r="13" spans="2:6" s="1" customFormat="1" ht="30" customHeight="1" x14ac:dyDescent="0.25">
      <c r="B13" s="3">
        <f ca="1">TODAY()-20</f>
        <v>43245</v>
      </c>
      <c r="C13" s="11">
        <v>108</v>
      </c>
      <c r="D13" t="s">
        <v>20</v>
      </c>
      <c r="E13" s="4" t="s">
        <v>7</v>
      </c>
      <c r="F13" s="6">
        <v>123</v>
      </c>
    </row>
    <row r="14" spans="2:6" s="1" customFormat="1" ht="30" customHeight="1" x14ac:dyDescent="0.25">
      <c r="B14" s="3">
        <f ca="1">TODAY()-15</f>
        <v>43250</v>
      </c>
      <c r="C14" s="12">
        <v>109</v>
      </c>
      <c r="D14" t="s">
        <v>21</v>
      </c>
      <c r="E14" s="5" t="s">
        <v>3</v>
      </c>
      <c r="F14" s="6">
        <v>99</v>
      </c>
    </row>
    <row r="15" spans="2:6" s="1" customFormat="1" ht="30" customHeight="1" x14ac:dyDescent="0.25">
      <c r="B15" s="3">
        <f ca="1">TODAY()-10</f>
        <v>43255</v>
      </c>
      <c r="C15" s="12">
        <v>112</v>
      </c>
      <c r="D15" t="s">
        <v>19</v>
      </c>
      <c r="E15" s="5" t="s">
        <v>2</v>
      </c>
      <c r="F15" s="6">
        <v>100</v>
      </c>
    </row>
    <row r="16" spans="2:6" s="1" customFormat="1" ht="30" customHeight="1" x14ac:dyDescent="0.25">
      <c r="B16" s="3">
        <f ca="1">TODAY()-5</f>
        <v>43260</v>
      </c>
      <c r="C16" s="12">
        <v>113</v>
      </c>
      <c r="D16" t="s">
        <v>17</v>
      </c>
      <c r="E16" s="5" t="s">
        <v>6</v>
      </c>
      <c r="F16" s="6">
        <v>1200</v>
      </c>
    </row>
    <row r="17" spans="2:6" s="1" customFormat="1" ht="30" customHeight="1" x14ac:dyDescent="0.25">
      <c r="B17" s="3">
        <f ca="1">TODAY()</f>
        <v>43265</v>
      </c>
      <c r="C17" s="12">
        <v>114</v>
      </c>
      <c r="D17" t="s">
        <v>21</v>
      </c>
      <c r="E17" s="5" t="s">
        <v>3</v>
      </c>
      <c r="F17" s="6">
        <v>128</v>
      </c>
    </row>
    <row r="18" spans="2:6" ht="30" customHeight="1" x14ac:dyDescent="0.25">
      <c r="B18" s="8" t="s">
        <v>13</v>
      </c>
      <c r="C18" s="7"/>
      <c r="D18" s="7"/>
      <c r="E18" s="7"/>
      <c r="F18" s="13">
        <f>SUBTOTAL(109,Registro[Importe])</f>
        <v>6121</v>
      </c>
    </row>
  </sheetData>
  <dataConsolidate/>
  <mergeCells count="1">
    <mergeCell ref="B1:D1"/>
  </mergeCells>
  <dataValidations count="8">
    <dataValidation allowBlank="1" showInputMessage="1" showErrorMessage="1" prompt="Cree un diario de pagos en esta hoja de cálculo. Escriba los detalles de pagos de la tabla de registro." sqref="A1"/>
    <dataValidation allowBlank="1" showInputMessage="1" showErrorMessage="1" prompt="Escriba la fecha en la columna con este encabezado. Use filtros de encabezado para buscar entradas concretas." sqref="B2"/>
    <dataValidation allowBlank="1" showInputMessage="1" showErrorMessage="1" prompt="Escriba el número en la columna con este encabezado." sqref="C2"/>
    <dataValidation allowBlank="1" showInputMessage="1" showErrorMessage="1" prompt="Escriba la descripción en la columna con este encabezado." sqref="D2"/>
    <dataValidation allowBlank="1" showInputMessage="1" showErrorMessage="1" prompt="Seleccione la categoría en la columna con este encabezado. Presione ALT+FLECHA ABAJO para mostrar las opciones y, después, FLECHA ABAJO y ENTRAR para realizar la selección." sqref="E2"/>
    <dataValidation allowBlank="1" showInputMessage="1" showErrorMessage="1" prompt="Escriba el importe en la columna con este encabezado." sqref="F2"/>
    <dataValidation allowBlank="1" showInputMessage="1" showErrorMessage="1" prompt="El título de esta hoja de cálculo se muestra en esta celda." sqref="B1:D1"/>
    <dataValidation type="list" errorStyle="warning" allowBlank="1" showInputMessage="1" showErrorMessage="1" error="Seleccione Categoría en la lista. Seleccione CANCELAR, presione ALT+FLECHA ABAJO para mostrar las opciones y después FLECHA ABAJO y ENTRAR para realizar la selección." sqref="E3:E17">
      <formula1>Categorías</formula1>
    </dataValidation>
  </dataValidations>
  <printOptions horizontalCentered="1"/>
  <pageMargins left="0.5" right="0.5" top="0.75" bottom="0.75" header="0.3" footer="0.3"/>
  <pageSetup paperSize="9" fitToHeight="0" orientation="landscape" r:id="rId1"/>
  <headerFooter differentFirst="1">
    <oddFooter>Page &amp;P of &amp;N</oddFooter>
  </headerFooter>
  <ignoredErrors>
    <ignoredError sqref="C3" numberStoredAsText="1"/>
  </ignoredErrors>
  <tableParts count="1">
    <tablePart r:id="rId2"/>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TM03934534</ap:Template>
  <ap:DocSecurity>0</ap:DocSecurity>
  <ap:ScaleCrop>false</ap:ScaleCrop>
  <ap:HeadingPairs>
    <vt:vector baseType="variant" size="4">
      <vt:variant>
        <vt:lpstr>Worksheets</vt:lpstr>
      </vt:variant>
      <vt:variant>
        <vt:i4>2</vt:i4>
      </vt:variant>
      <vt:variant>
        <vt:lpstr>Named Ranges</vt:lpstr>
      </vt:variant>
      <vt:variant>
        <vt:i4>5</vt:i4>
      </vt:variant>
    </vt:vector>
  </ap:HeadingPairs>
  <ap:TitlesOfParts>
    <vt:vector baseType="lpstr" size="7">
      <vt:lpstr>Resumen de pagos</vt:lpstr>
      <vt:lpstr>Diario de pagos</vt:lpstr>
      <vt:lpstr>'Resumen de pagos'!NombreDeCategoría</vt:lpstr>
      <vt:lpstr>'Diario de pagos'!Print_Titles</vt:lpstr>
      <vt:lpstr>'Resumen de pagos'!Print_Titles</vt:lpstr>
      <vt:lpstr>Título1</vt:lpstr>
      <vt:lpstr>Título2</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2018-06-14T05:26:09Z</dcterms:created>
  <dcterms:modified xsi:type="dcterms:W3CDTF">2018-06-14T05:26:09Z</dcterms:modified>
</cp:coreProperties>
</file>