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docProps/core.xml" ContentType="application/vnd.openxmlformats-package.core-properties+xml"/>
  <Override PartName="/xl/workbook.xml" ContentType="application/vnd.openxmlformats-officedocument.spreadsheetml.template.main+xml"/>
  <Override PartName="/xl/slicerCaches/slicerCache1.xml" ContentType="application/vnd.ms-excel.slicerCache+xml"/>
  <Override PartName="/xl/sharedStrings.xml" ContentType="application/vnd.openxmlformats-officedocument.spreadsheetml.sharedStrings+xml"/>
  <Override PartName="/xl/worksheets/sheet31.xml" ContentType="application/vnd.openxmlformats-officedocument.spreadsheetml.worksheet+xml"/>
  <Override PartName="/xl/tables/table31.xml" ContentType="application/vnd.openxmlformats-officedocument.spreadsheetml.table+xml"/>
  <Override PartName="/xl/tables/table22.xml" ContentType="application/vnd.openxmlformats-officedocument.spreadsheetml.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drawings/drawing11.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tables/table13.xml" ContentType="application/vnd.openxmlformats-officedocument.spreadsheetml.table+xml"/>
  <Override PartName="/xl/ctrlProps/ctrlProp2.xml" ContentType="application/vnd.ms-excel.controlproperties+xml"/>
  <Override PartName="/xl/ctrlProps/ctrlProp12.xml" ContentType="application/vnd.ms-excel.controlproperties+xml"/>
  <Override PartName="/customXml/item22.xml" ContentType="application/xml"/>
  <Override PartName="/customXml/itemProps22.xml" ContentType="application/vnd.openxmlformats-officedocument.customXmlProperties+xml"/>
  <Override PartName="/xl/worksheets/sheet13.xml" ContentType="application/vnd.openxmlformats-officedocument.spreadsheetml.worksheet+xml"/>
  <Override PartName="/xl/worksheets/sheet64.xml" ContentType="application/vnd.openxmlformats-officedocument.spreadsheetml.worksheet+xml"/>
  <Override PartName="/xl/pivotTables/pivotTable2.xml" ContentType="application/vnd.openxmlformats-officedocument.spreadsheetml.pivotTable+xml"/>
  <Override PartName="/xl/theme/theme11.xml" ContentType="application/vnd.openxmlformats-officedocument.theme+xml"/>
  <Override PartName="/xl/worksheets/sheet55.xml" ContentType="application/vnd.openxmlformats-officedocument.spreadsheetml.worksheet+xml"/>
  <Override PartName="/xl/tables/table44.xml" ContentType="application/vnd.openxmlformats-officedocument.spreadsheetml.table+xml"/>
  <Override PartName="/customXml/item13.xml" ContentType="application/xml"/>
  <Override PartName="/customXml/itemProps13.xml" ContentType="application/vnd.openxmlformats-officedocument.customXmlProperties+xml"/>
  <Override PartName="/xl/timelineCaches/timelineCache1.xml" ContentType="application/vnd.ms-excel.timelineCache+xml"/>
  <Override PartName="/xl/worksheets/sheet46.xml" ContentType="application/vnd.openxmlformats-officedocument.spreadsheetml.worksheet+xml"/>
  <Override PartName="/xl/drawings/drawing22.xml" ContentType="application/vnd.openxmlformats-officedocument.drawing+xml"/>
  <Override PartName="/xl/charts/chart33.xml" ContentType="application/vnd.openxmlformats-officedocument.drawingml.chart+xml"/>
  <Override PartName="/xl/charts/colors33.xml" ContentType="application/vnd.ms-office.chartcolorstyle+xml"/>
  <Override PartName="/xl/charts/style33.xml" ContentType="application/vnd.ms-office.chartstyle+xml"/>
  <Override PartName="/xl/pivotTables/pivotTable12.xml" ContentType="application/vnd.openxmlformats-officedocument.spreadsheetml.pivotTable+xml"/>
  <Override PartName="/xl/timelines/timeline1.xml" ContentType="application/vnd.ms-excel.timeline+xml"/>
  <Override PartName="/xl/slicers/slicer1.xml" ContentType="application/vnd.ms-excel.slicer+xml"/>
  <Override PartName="/xl/slicerCaches/slicerCache22.xml" ContentType="application/vnd.ms-excel.slicerCache+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7"/>
  <workbookPr filterPrivacy="1" codeName="ThisWorkbook" hidePivotFieldList="1" refreshAllConnections="1"/>
  <xr:revisionPtr revIDLastSave="155" documentId="13_ncr:20001_{58D762DD-29E9-4E8D-AC5A-6D8345F265BA}" xr6:coauthVersionLast="47" xr6:coauthVersionMax="47" xr10:uidLastSave="{11E01AD5-EF0A-45F1-8957-E70CE2F340F9}"/>
  <bookViews>
    <workbookView xWindow="-120" yWindow="-120" windowWidth="29010" windowHeight="14130" tabRatio="580" activeTab="1" xr2:uid="{00000000-000D-0000-FFFF-FFFF00000000}"/>
  </bookViews>
  <sheets>
    <sheet name="Inicio" sheetId="7" r:id="rId1"/>
    <sheet name="Panel" sheetId="1" r:id="rId2"/>
    <sheet name="Gastos e ingresos" sheetId="4" r:id="rId3"/>
    <sheet name="Informe de presupuesto" sheetId="3" r:id="rId4"/>
    <sheet name="Listas de datos" sheetId="2" r:id="rId5"/>
    <sheet name="Tabla dinámica de categorías" sheetId="6" state="hidden" r:id="rId6"/>
  </sheets>
  <definedNames>
    <definedName name="Categoría">InformaciónCategoría[#Headers]</definedName>
    <definedName name="ColIzda">MATCH(Gastos[[#This Row],[CATEGORÍA]],Categoría,0)</definedName>
    <definedName name="DíasDelMes">DAY(DATE(Panel!$I$2,Panel!$C$2+1,1)-1)</definedName>
    <definedName name="EscalaDeTiempoNativa_FECHA">#N/A</definedName>
    <definedName name="FechaFinal">DATE(NúmeroAño,MONTH(1&amp;LEFT(Panel!A$8,3))+1,1)-1</definedName>
    <definedName name="FechaInicio">DATE(NúmeroAño,MONTH(1&amp;LEFT(Panel!A$8,3)),1)</definedName>
    <definedName name="FechaMedio">DATE(NúmeroAño,MONTH(1&amp;LEFT(Panel!A$8,3)),15)</definedName>
    <definedName name="FinalFechaMes">DATE(NúmeroAño,NúmeroDeMes,DíasDelMes)</definedName>
    <definedName name="GastosAnualesTotales">IFERROR(SUM(IF(YEAR(Gastos[FECHA])=NúmeroAño,Gastos[CANTIDAD])),0)</definedName>
    <definedName name="IngresosAnualesTotales">IFERROR(SUM(IF(YEAR(Ingresos[FECHA])=NúmeroAño,Ingresos[CANTIDAD])),0)</definedName>
    <definedName name="InicioFechaMes">DATE(NúmeroAño,NúmeroDeMes,1)</definedName>
    <definedName name="ListaBúsqueda">CHOOSE(MATCH(Gastos[[#This Row],[CATEGORÍA]],InformaciónCategoría[#Headers],0), OFFSET(InformaciónCategoría[[#All],[Hogar]],1,0,COUNTA(InformaciónCategoría[[#All],[Hogar]])-1,1),OFFSET(InformaciónCategoría[[#All],[Entretenimiento]],1,0,COUNTA(InformaciónCategoría[[#All],[Entretenimiento]])-1,1),OFFSET(InformaciónCategoría[[#All],[Comida]],1,0,COUNTA(InformaciónCategoría[[#All],[Comida]])-1,1),OFFSET(InformaciónCategoría[[#All],[Regalos o donativos]],1,0,COUNTA(InformaciónCategoría[[#All],[Regalos o donativos]])-1,1),OFFSET(InformaciónCategoría[[#All],[Niños]],1,0,COUNTA(InformaciónCategoría[[#All],[Niños]])-1,1),OFFSET(InformaciónCategoría[[#All],[Cuentas de inversión]],1,0,COUNTA(InformaciónCategoría[[#All],[Cuentas de inversión]])-1,1),OFFSET(InformaciónCategoría[[#All],[Salud]],1,0,COUNTA(InformaciónCategoría[[#All],[Salud]])-1,1),OFFSET(InformaciónCategoría[[#All],[Otros]],1,0,COUNTA(InformaciónCategoría[[#All],[Otros]])-1,1),OFFSET(InformaciónCategoría[[#All],[Personal]],1,0,COUNTA(InformaciónCategoría[[#All],[Personal]])-1,1),OFFSET(InformaciónCategoría[[#All],[Mascotas]],1,0,COUNTA(InformaciónCategoría[[#All],[Mascotas]])-1,1),OFFSET(InformaciónCategoría[[#All],[Impuestos y gastos jurídicos]],1,0,COUNTA(InformaciónCategoría[[#All],[Impuestos y gastos jurídicos]])-1,1),OFFSET(InformaciónCategoría[[#All],[Transporte]],1,0,COUNTA(InformaciónCategoría[[#All],[Transporte]])-1,1))</definedName>
    <definedName name="MedioFechaMes">DATE(NúmeroAño,NúmeroDeMes,14)</definedName>
    <definedName name="NúmeroAño">Panel!$I$2</definedName>
    <definedName name="NúmeroDeMes">Panel!$C$2</definedName>
    <definedName name="OpcionesMes">Panel!$B$2</definedName>
    <definedName name="SegmentaciónDeDatos_CATEGORÍA">#N/A</definedName>
    <definedName name="SegmentaciónDeDatos_DESCRIPCIÓN">#N/A</definedName>
    <definedName name="Título_Presupuesto_Familiar_Quincenal">Panel!$B$1</definedName>
    <definedName name="_xlnm.Print_Titles" localSheetId="2">'Gastos e ingresos'!$2:$3</definedName>
    <definedName name="_xlnm.Print_Titles" localSheetId="4">'Listas de datos'!$3:$3</definedName>
    <definedName name="TotalesGastosMensuales">SUMIFS(Gastos[CANTIDAD],Gastos[FECHA],"&lt;="&amp;FinalFechaMes,Gastos[FECHA],"&gt;="&amp;InicioFechaMes)</definedName>
    <definedName name="TotalesIngresosMensuales">SUMIFS(Ingresos[CANTIDAD],Ingresos[FECHA],"&lt;="&amp;FinalFechaMes,Ingresos[FECHA],"&gt;="&amp;InicioFechaMes)</definedName>
  </definedNames>
  <calcPr calcId="191029"/>
  <pivotCaches>
    <pivotCache cacheId="21"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0"/>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4" l="1"/>
  <c r="B10" i="4"/>
  <c r="B11" i="4"/>
  <c r="B12" i="4"/>
  <c r="B13" i="4"/>
  <c r="F6" i="4"/>
  <c r="F7" i="4"/>
  <c r="F8" i="4"/>
  <c r="F9" i="4"/>
  <c r="F10" i="4"/>
  <c r="F11" i="4"/>
  <c r="F12" i="4"/>
  <c r="F13" i="4"/>
  <c r="F14" i="4"/>
  <c r="F15" i="4"/>
  <c r="F17" i="4"/>
  <c r="F18" i="4"/>
  <c r="F20" i="4"/>
  <c r="F21" i="4"/>
  <c r="F23" i="4"/>
  <c r="F24" i="4"/>
  <c r="F25" i="4"/>
  <c r="F26" i="4"/>
  <c r="F27" i="4"/>
  <c r="F28" i="4"/>
  <c r="F29" i="4"/>
  <c r="F30" i="4"/>
  <c r="F31" i="4"/>
  <c r="F32" i="4"/>
  <c r="F33" i="4"/>
  <c r="F34" i="4"/>
  <c r="F35" i="4"/>
  <c r="F36" i="4"/>
  <c r="I2" i="1" l="1"/>
  <c r="F4" i="4" l="1"/>
  <c r="F5" i="4"/>
  <c r="F16" i="4"/>
  <c r="F19" i="4"/>
  <c r="F22" i="4"/>
  <c r="B4" i="4"/>
  <c r="B5" i="4"/>
  <c r="B6" i="4"/>
  <c r="B7" i="4"/>
  <c r="B8" i="4"/>
  <c r="B2" i="1"/>
  <c r="B1" i="2"/>
  <c r="B1" i="3"/>
  <c r="B1" i="4"/>
  <c r="C12" i="1" l="1"/>
  <c r="K9" i="1"/>
  <c r="J11" i="1"/>
  <c r="F9" i="1"/>
  <c r="D10" i="1"/>
  <c r="D12" i="1"/>
  <c r="F11" i="1"/>
  <c r="I10" i="1"/>
  <c r="N12" i="1"/>
  <c r="D5" i="1"/>
  <c r="G9" i="1"/>
  <c r="J10" i="1"/>
  <c r="D11" i="1"/>
  <c r="E12" i="1"/>
  <c r="E11" i="1"/>
  <c r="J9" i="1"/>
  <c r="H10" i="1"/>
  <c r="I12" i="1"/>
  <c r="L12" i="1"/>
  <c r="L4" i="1"/>
  <c r="H11" i="1"/>
  <c r="I11" i="1"/>
  <c r="N11" i="1"/>
  <c r="D9" i="1"/>
  <c r="N10" i="1"/>
  <c r="H9" i="1"/>
  <c r="I9" i="1"/>
  <c r="N9" i="1"/>
  <c r="L10" i="1"/>
  <c r="G10" i="1"/>
  <c r="K12" i="1"/>
  <c r="M12" i="1"/>
  <c r="F12" i="1"/>
  <c r="L5" i="1"/>
  <c r="L11" i="1"/>
  <c r="M11" i="1"/>
  <c r="C11" i="1"/>
  <c r="D4" i="1"/>
  <c r="E9" i="1"/>
  <c r="M10" i="1"/>
  <c r="C10" i="1"/>
  <c r="C9" i="1"/>
  <c r="L9" i="1"/>
  <c r="M9" i="1"/>
  <c r="K10" i="1"/>
  <c r="E10" i="1"/>
  <c r="F10" i="1"/>
  <c r="H12" i="1"/>
  <c r="G12" i="1"/>
  <c r="J12" i="1"/>
  <c r="K11" i="1"/>
  <c r="G11" i="1"/>
</calcChain>
</file>

<file path=xl/sharedStrings.xml><?xml version="1.0" encoding="utf-8"?>
<sst xmlns="http://schemas.openxmlformats.org/spreadsheetml/2006/main" count="246" uniqueCount="125">
  <si>
    <t>Acerca de la plantilla</t>
  </si>
  <si>
    <t>Use esta plantilla para crear un presupuesto familiar quincenal.</t>
  </si>
  <si>
    <t>La hoja de cálculo Panel contiene gráficos para los totales mensuales y anuales, además de una tabla para los gastos e ingresos quincenales.</t>
  </si>
  <si>
    <t>Especifique las categorías en la hoja de cálculo Listas de datos y los valores en la hoja de cálculo Ingresos y gastos.</t>
  </si>
  <si>
    <t>Actualice la tabla dinámica en la hoja de cálculo Informe de presupuesto.</t>
  </si>
  <si>
    <t>Nota:</t>
  </si>
  <si>
    <t xml:space="preserve">Se facilitan instrucciones adicionales en la columna A de todas las hojas de cálculo. Este texto se ha ocultado de forma intencionada. Para eliminar el texto, seleccione la columna A y, a continuación, ELIMINAR. </t>
  </si>
  <si>
    <t>Para obtener más información sobre las tablas, presione las teclas MAYÚS y F10 dentro de una tabla, seleccione la opción TABLA y, después, TEXTO ALTERNATIVO. En las tablas dinámicas, presione MAYÚS y F10 en una tabla, seleccione OPCIONES DE TABLA DINÁMICA y, después, seleccione la pestaña TEXTO ALTERNATIVO.</t>
  </si>
  <si>
    <t>Cree un panel para los totales mensuales y anuales, y los ingresos y gastos quincenales en esta hoja de cálculo. Encontrará instrucciones útiles sobre cómo usar esta hoja de cálculo en las celdas de esta columna. El título de este libro se encuentra en la celda de la derecha y el de la hoja de cálculo, en la celda O1.</t>
  </si>
  <si>
    <t>Seleccione el control deslizante de la celda C2 para cambiar el mes en la celda de la derecha; para cambiar el año de la celda I2, seleccione el control deslizante de la celda J2.</t>
  </si>
  <si>
    <t>La etiqueta de totales mensuales se encuentra en la celda de la derecha y la de los totales anuales, en la celda I3.</t>
  </si>
  <si>
    <t>El gráfico de barras en el que se comparan los totales de ingresos mensuales con los totales de gastos mensuales se encuentra en la celda C4, mientras que el gráfico de barras en el que se comparan los totales de ingresos anuales con los totales de gastos anuales se encuentra en la celda J4. La instrucción siguiente se encuentra en la celda A8.</t>
  </si>
  <si>
    <t>La tabla Panel que comienza en la celda a la derecha también se actualiza automáticamente.</t>
  </si>
  <si>
    <t>Presupuesto familiar quincenal</t>
  </si>
  <si>
    <t>TOTALES DE MESES</t>
  </si>
  <si>
    <t>INGRESOS</t>
  </si>
  <si>
    <t>GASTOS</t>
  </si>
  <si>
    <t>Categoría</t>
  </si>
  <si>
    <t>Ingresos del 1 al 15</t>
  </si>
  <si>
    <t>Ingresos desde el 16 hasta fin de mes</t>
  </si>
  <si>
    <t>Gastos del 1 al 15</t>
  </si>
  <si>
    <t>Gastos desde el 16 hasta fin de mes</t>
  </si>
  <si>
    <t>ENERO</t>
  </si>
  <si>
    <t>FEBRERO</t>
  </si>
  <si>
    <t>MARZO</t>
  </si>
  <si>
    <t>ABRIL</t>
  </si>
  <si>
    <t>MAYO</t>
  </si>
  <si>
    <t>JUNIO</t>
  </si>
  <si>
    <t>TOTALES ANUALES</t>
  </si>
  <si>
    <t>JULIO</t>
  </si>
  <si>
    <t>AGOSTO</t>
  </si>
  <si>
    <t>SEPTIEMBRE</t>
  </si>
  <si>
    <t>OCTUBRE</t>
  </si>
  <si>
    <t>NOVIEMBRE</t>
  </si>
  <si>
    <t>DICIEMBRE</t>
  </si>
  <si>
    <t>PANEL</t>
  </si>
  <si>
    <t>Minigráfico</t>
  </si>
  <si>
    <t>Cree una lista de ingresos y gastos en esta hoja de cálculo. Encontrará instrucciones útiles sobre cómo usar esta hoja de cálculo en las celdas de esta columna. El título del libro se encuentra en la celda de la derecha y el de la hoja de cálculo, en la celda H1.</t>
  </si>
  <si>
    <t>La etiqueta Ingresos se encuentra en la celda de la derecha y la etiqueta Gastos, en la celda F2.</t>
  </si>
  <si>
    <t>Escriba la información en la tabla Ingresos, a partir de la celda de la derecha, y en la tabla Gastos, a partir de la celda F3.</t>
  </si>
  <si>
    <t>FECHA</t>
  </si>
  <si>
    <t>DESCRIPCIÓN</t>
  </si>
  <si>
    <t>Bonificación</t>
  </si>
  <si>
    <t>Nómina de David</t>
  </si>
  <si>
    <t>Nómina de Elena</t>
  </si>
  <si>
    <t>CANTIDAD</t>
  </si>
  <si>
    <t>CATEGORÍA</t>
  </si>
  <si>
    <t>Salud</t>
  </si>
  <si>
    <t>Hogar</t>
  </si>
  <si>
    <t>Entretenimiento</t>
  </si>
  <si>
    <t>Comida</t>
  </si>
  <si>
    <t>Niños</t>
  </si>
  <si>
    <t>Cuentas de inversión</t>
  </si>
  <si>
    <t>Personal</t>
  </si>
  <si>
    <t>Mascotas</t>
  </si>
  <si>
    <t>Transporte</t>
  </si>
  <si>
    <t>INGRESOS Y GASTOS</t>
  </si>
  <si>
    <t>Seguro</t>
  </si>
  <si>
    <t>Hipoteca</t>
  </si>
  <si>
    <t>Electricidad</t>
  </si>
  <si>
    <t>Agua o alcantarillado</t>
  </si>
  <si>
    <t>Basura</t>
  </si>
  <si>
    <t>Teléfono móvil</t>
  </si>
  <si>
    <t>Películas</t>
  </si>
  <si>
    <t>Restaurantes</t>
  </si>
  <si>
    <t>Dinero del almuerzo</t>
  </si>
  <si>
    <t>Ahorros</t>
  </si>
  <si>
    <t>Cuenta de inversión</t>
  </si>
  <si>
    <t>Gimnasio</t>
  </si>
  <si>
    <t>Limpieza</t>
  </si>
  <si>
    <t>Otros</t>
  </si>
  <si>
    <t xml:space="preserve">Pago del coche 1 </t>
  </si>
  <si>
    <t xml:space="preserve">Pago del coche 2 </t>
  </si>
  <si>
    <t>Seguro del coche</t>
  </si>
  <si>
    <t>Combustible</t>
  </si>
  <si>
    <t>Cree un informe de presupuesto en esta hoja de cálculo. Encontrará instrucciones útiles sobre cómo usar esta hoja de cálculo en las celdas de esta columna. El título del libro está en la celda de la derecha y el título de la hoja de cálculo en la celda F1.</t>
  </si>
  <si>
    <t>Seleccione Años, Trimestres, Meses o Días, y use el control deslizante de la derecha para obtener la tabla dinámica Gastos del período seleccionado. La segmentación Categoría para filtrar los datos de la tabla dinámica se encuentra en la celda E2 y la segmentación Descripción, en la celda F2.</t>
  </si>
  <si>
    <t>Hay una sugerencia en la celda de la derecha.</t>
  </si>
  <si>
    <t>La etiqueta Gastos está en la celda de la derecha.</t>
  </si>
  <si>
    <t>La tabla dinámica que muestra los gastos empieza en la celda de la derecha. La etiqueta Totales de categorías se encuentra en la celda D4.</t>
  </si>
  <si>
    <t>El gráfico de barras en el que se compara cada total por categoría se encuentra en la celda D6.</t>
  </si>
  <si>
    <t>La escala de tiempo que hay que filtrar se encuentra en esta celda.</t>
  </si>
  <si>
    <t>Etiquetas de fila</t>
  </si>
  <si>
    <t>Total general</t>
  </si>
  <si>
    <t>La segmentación para filtrar los datos de la tabla dinámica en función de la categoría se encuentra en esta celda.</t>
  </si>
  <si>
    <t>INFORME DE PRESUPUESTO</t>
  </si>
  <si>
    <t>La segmentación para filtrar los datos de la tabla dinámica en función de la descripción se encuentra en esta celda.</t>
  </si>
  <si>
    <t>Escriba los datos de Categoría en esta hoja de cálculo para rellenar las listas desplegables de la tabla Gastos que hay en la hoja de cálculo Gastos e ingresos. Modifique los nombres de categoría o las descripciones debajo de cada categoría para actualizar las listas. Encontrará instrucciones útiles sobre cómo usar esta hoja de cálculo en las celdas de esta columna. El título del libro está en la celda de la derecha y el título de la hoja de cálculo en la celda M1.</t>
  </si>
  <si>
    <t>Escriba o modifique los nombres de categoría o las descripciones debajo de cada categoría de la tabla, a partir de la celda de la derecha.</t>
  </si>
  <si>
    <r>
      <rPr>
        <b/>
        <i/>
        <sz val="11"/>
        <color theme="1"/>
        <rFont val="Franklin Gothic Book"/>
        <family val="2"/>
        <scheme val="minor"/>
      </rPr>
      <t xml:space="preserve">CONFIGURACIÓN </t>
    </r>
    <r>
      <rPr>
        <i/>
        <sz val="11"/>
        <color theme="1"/>
        <rFont val="Franklin Gothic Book"/>
        <family val="2"/>
        <scheme val="minor"/>
      </rPr>
      <t xml:space="preserve">        Los datos de Categoría que hay a continuación se rellenan en las listas desplegables de la tabla Gastos que hay en la hoja Gastos e ingresos. Modifique los nombres de categoría o las descripciones debajo de cada categoría para actualizar las listas.</t>
    </r>
  </si>
  <si>
    <t>Vídeos y películas</t>
  </si>
  <si>
    <t>Música</t>
  </si>
  <si>
    <t>Conciertos y teatro</t>
  </si>
  <si>
    <t>Eventos deportivos</t>
  </si>
  <si>
    <t>Comestibles</t>
  </si>
  <si>
    <t>Regalos o donativos</t>
  </si>
  <si>
    <t>Organización benéfica 1</t>
  </si>
  <si>
    <t>Organización benéfica 2</t>
  </si>
  <si>
    <t>Organización benéfica 3</t>
  </si>
  <si>
    <t>Regalo</t>
  </si>
  <si>
    <t>Ropa</t>
  </si>
  <si>
    <t>Juguetes y juegos</t>
  </si>
  <si>
    <t>Cuotas y cargos</t>
  </si>
  <si>
    <t>Material escolar</t>
  </si>
  <si>
    <t>IRA</t>
  </si>
  <si>
    <t>Cuenta corriente</t>
  </si>
  <si>
    <t>Jubilación</t>
  </si>
  <si>
    <t>Médicos</t>
  </si>
  <si>
    <t>Cuotas de la organización</t>
  </si>
  <si>
    <t>Pelo y uñas</t>
  </si>
  <si>
    <t>Tintorería</t>
  </si>
  <si>
    <t>Compras</t>
  </si>
  <si>
    <t>Artículos de consumo</t>
  </si>
  <si>
    <t>Impuestos y gastos jurídicos</t>
  </si>
  <si>
    <t>Federal</t>
  </si>
  <si>
    <t>Estatales</t>
  </si>
  <si>
    <t>Locales</t>
  </si>
  <si>
    <t>Abogados</t>
  </si>
  <si>
    <t>LISTAS DE DATOS</t>
  </si>
  <si>
    <t>Licencias y registros</t>
  </si>
  <si>
    <t xml:space="preserve">Esta tabla dinámica es el origen de datos del gráfico dinámico Totales de categorías que hay en el informe de presupuesto. </t>
  </si>
  <si>
    <t>TABLA DINÁMICA DE CATEGORÍAS</t>
  </si>
  <si>
    <t>Suma de CANTIDAD</t>
  </si>
  <si>
    <t>TOTALES DE CATEGORÍAS</t>
  </si>
  <si>
    <r>
      <t xml:space="preserve">Presione </t>
    </r>
    <r>
      <rPr>
        <b/>
        <i/>
        <sz val="11"/>
        <color theme="1" tint="0.3499862666707358"/>
        <rFont val="Franklin Gothic Book"/>
        <family val="2"/>
        <scheme val="minor"/>
      </rPr>
      <t>Mayús+F10</t>
    </r>
    <r>
      <rPr>
        <i/>
        <sz val="11"/>
        <color theme="1" tint="0.3499862666707358"/>
        <rFont val="Franklin Gothic Book"/>
        <family val="2"/>
        <scheme val="minor"/>
      </rPr>
      <t xml:space="preserve"> en la tabla dinámica Gastos y seleccione </t>
    </r>
    <r>
      <rPr>
        <b/>
        <i/>
        <sz val="11"/>
        <color theme="1" tint="0.3499862666707358"/>
        <rFont val="Franklin Gothic Book"/>
        <family val="2"/>
        <scheme val="minor"/>
      </rPr>
      <t xml:space="preserve">Actualizar </t>
    </r>
    <r>
      <rPr>
        <i/>
        <sz val="11"/>
        <color theme="1" tint="0.3499862666707358"/>
        <rFont val="Franklin Gothic Book"/>
        <family val="2"/>
        <scheme val="minor"/>
      </rPr>
      <t xml:space="preserve">para actualizar los datos de esta hoja, o bien seleccione </t>
    </r>
    <r>
      <rPr>
        <b/>
        <i/>
        <sz val="11"/>
        <color theme="1" tint="0.3499862666707358"/>
        <rFont val="Franklin Gothic Book"/>
        <family val="2"/>
        <scheme val="minor"/>
      </rPr>
      <t>Actualizar</t>
    </r>
    <r>
      <rPr>
        <i/>
        <sz val="11"/>
        <color theme="1" tint="0.3499862666707358"/>
        <rFont val="Franklin Gothic Book"/>
        <family val="2"/>
        <scheme val="minor"/>
      </rPr>
      <t xml:space="preserve"> en la </t>
    </r>
    <r>
      <rPr>
        <b/>
        <i/>
        <sz val="11"/>
        <color theme="1" tint="0.3499862666707358"/>
        <rFont val="Franklin Gothic Book"/>
        <family val="2"/>
        <scheme val="minor"/>
      </rPr>
      <t>pestaña Analizar</t>
    </r>
    <r>
      <rPr>
        <i/>
        <sz val="11"/>
        <color theme="1" tint="0.3499862666707358"/>
        <rFont val="Franklin Gothic Book"/>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</si>
</sst>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quot;€&quot;#,##0.00"/>
    <numFmt numFmtId="165" formatCode=";;;"/>
    <numFmt numFmtId="166" formatCode="#,##0.00\ &quot;€&quot;"/>
    <numFmt numFmtId="167" formatCode="#,##0\ &quot;€&quot;"/>
  </numFmts>
  <fonts count="28" x14ac:knownFonts="1">
    <font>
      <sz val="11"/>
      <color theme="1" tint="0.3499862666707358"/>
      <name val="Franklin Gothic Book"/>
      <family val="2"/>
      <scheme val="minor"/>
    </font>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1"/>
      <color theme="3"/>
      <name val="Franklin Gothic Book"/>
      <family val="2"/>
      <scheme val="minor"/>
    </font>
    <font>
      <sz val="11"/>
      <color rgb="FF3F3F76"/>
      <name val="Franklin Gothic Book"/>
      <family val="2"/>
      <scheme val="minor"/>
    </font>
    <font>
      <sz val="16"/>
      <color theme="4"/>
      <name val="Franklin Gothic Book"/>
      <family val="2"/>
      <scheme val="minor"/>
    </font>
    <font>
      <b/>
      <sz val="11"/>
      <color theme="1" tint="0.3499862666707358"/>
      <name val="Franklin Gothic Book"/>
      <family val="2"/>
      <scheme val="minor"/>
    </font>
    <font>
      <sz val="11"/>
      <color theme="3"/>
      <name val="Franklin Gothic Book"/>
      <family val="2"/>
      <scheme val="minor"/>
    </font>
    <font>
      <sz val="11"/>
      <color theme="1" tint="0.3499862666707358"/>
      <name val="Franklin Gothic Book"/>
      <family val="2"/>
      <scheme val="minor"/>
    </font>
    <font>
      <sz val="14"/>
      <color theme="0"/>
      <name val="Franklin Gothic Book"/>
      <family val="2"/>
      <scheme val="minor"/>
    </font>
    <font>
      <b/>
      <sz val="11"/>
      <color theme="1"/>
      <name val="Franklin Gothic Book"/>
      <family val="2"/>
      <scheme val="minor"/>
    </font>
    <font>
      <sz val="30"/>
      <color theme="3"/>
      <name val="Tw Cen MT"/>
      <family val="2"/>
      <scheme val="major"/>
    </font>
    <font>
      <sz val="28"/>
      <color theme="3"/>
      <name val="Franklin Gothic Book"/>
      <family val="2"/>
      <scheme val="minor"/>
    </font>
    <font>
      <sz val="11"/>
      <color theme="4"/>
      <name val="Franklin Gothic Book"/>
      <family val="2"/>
      <scheme val="minor"/>
    </font>
    <font>
      <b/>
      <sz val="30"/>
      <color theme="3"/>
      <name val="Tw Cen MT"/>
      <family val="2"/>
      <scheme val="major"/>
    </font>
    <font>
      <i/>
      <sz val="11"/>
      <color theme="1" tint="0.3499862666707358"/>
      <name val="Franklin Gothic Book"/>
      <family val="2"/>
      <scheme val="minor"/>
    </font>
    <font>
      <b/>
      <i/>
      <sz val="11"/>
      <color theme="1" tint="0.3499862666707358"/>
      <name val="Franklin Gothic Book"/>
      <family val="2"/>
      <scheme val="minor"/>
    </font>
    <font>
      <i/>
      <sz val="11"/>
      <color theme="1"/>
      <name val="Franklin Gothic Book"/>
      <family val="2"/>
      <scheme val="minor"/>
    </font>
    <font>
      <b/>
      <i/>
      <sz val="11"/>
      <color theme="1"/>
      <name val="Franklin Gothic Book"/>
      <family val="2"/>
      <scheme val="minor"/>
    </font>
    <font>
      <sz val="11"/>
      <color theme="2"/>
      <name val="Franklin Gothic Book"/>
      <family val="2"/>
      <scheme val="minor"/>
    </font>
    <font>
      <sz val="11"/>
      <color theme="3" tint="0.249977111117893"/>
      <name val="Franklin Gothic Book"/>
      <family val="2"/>
      <scheme val="minor"/>
    </font>
    <font>
      <sz val="16"/>
      <color theme="0"/>
      <name val="Arial"/>
      <family val="2"/>
    </font>
    <font>
      <sz val="11"/>
      <color theme="1" tint="0.3499862666707358"/>
      <name val="Calibri"/>
      <family val="2"/>
    </font>
    <font>
      <b/>
      <sz val="11"/>
      <color theme="1" tint="0.3499862666707358"/>
      <name val="Calibri"/>
      <family val="2"/>
    </font>
    <font>
      <sz val="11"/>
      <color rgb="FFF7F7F7"/>
      <name val="Franklin Gothic Book"/>
      <family val="2"/>
      <scheme val="minor"/>
    </font>
    <font>
      <sz val="11"/>
      <name val="Franklin Gothic Book"/>
      <family val="2"/>
      <scheme val="minor"/>
    </font>
    <font>
      <sz val="11"/>
      <name val="Calibri"/>
      <family val="2"/>
    </font>
  </fonts>
  <fills count="27">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3999755851924192"/>
        <bgColor indexed="65"/>
      </patternFill>
    </fill>
    <fill>
      <patternFill patternType="solid">
        <fgColor theme="6"/>
      </patternFill>
    </fill>
    <fill>
      <patternFill patternType="solid">
        <fgColor theme="6" tint="0.3999755851924192"/>
        <bgColor indexed="65"/>
      </patternFill>
    </fill>
    <fill>
      <patternFill patternType="solid">
        <fgColor theme="4" tint="0.3999450666829432"/>
        <bgColor indexed="64"/>
      </patternFill>
    </fill>
    <fill>
      <patternFill patternType="solid">
        <fgColor theme="1" tint="0.499984740745262"/>
        <bgColor indexed="64"/>
      </patternFill>
    </fill>
    <fill>
      <patternFill patternType="solid">
        <fgColor theme="4" tint="0.5999938962981048"/>
        <bgColor indexed="65"/>
      </patternFill>
    </fill>
    <fill>
      <patternFill patternType="solid">
        <fgColor theme="5" tint="0.5999938962981048"/>
        <bgColor indexed="65"/>
      </patternFill>
    </fill>
    <fill>
      <patternFill patternType="solid">
        <fgColor theme="6" tint="0.5999938962981048"/>
        <bgColor indexed="65"/>
      </patternFill>
    </fill>
    <fill>
      <patternFill patternType="solid">
        <fgColor theme="7" tint="0.5999938962981048"/>
        <bgColor indexed="65"/>
      </patternFill>
    </fill>
    <fill>
      <patternFill patternType="solid">
        <fgColor theme="8" tint="0.3999755851924192"/>
        <bgColor indexed="65"/>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4" tint="0.5999938962981048"/>
        <bgColor indexed="64"/>
      </patternFill>
    </fill>
    <fill>
      <patternFill patternType="solid">
        <fgColor rgb="FFF7F7F7"/>
        <bgColor indexed="64"/>
      </patternFill>
    </fill>
    <fill>
      <patternFill patternType="solid">
        <fgColor rgb="FFF5F5F5"/>
        <bgColor indexed="64"/>
      </patternFill>
    </fill>
    <fill>
      <patternFill patternType="solid">
        <fgColor rgb="FFFEFCF4"/>
        <bgColor indexed="64"/>
      </patternFill>
    </fill>
    <fill>
      <patternFill patternType="solid">
        <fgColor theme="7" tint="-0.499984740745262"/>
        <bgColor indexed="64"/>
      </patternFill>
    </fill>
    <fill>
      <patternFill patternType="solid">
        <fgColor rgb="FFECBC1A"/>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style="medium">
        <color theme="0"/>
      </right>
      <top/>
      <bottom/>
      <diagonal/>
    </border>
    <border>
      <left/>
      <right/>
      <top/>
      <bottom style="thick">
        <color theme="1" tint="0.499984740745262"/>
      </bottom>
      <diagonal/>
    </border>
    <border>
      <left/>
      <right/>
      <top style="thick">
        <color theme="0"/>
      </top>
      <bottom style="thick">
        <color theme="0"/>
      </bottom>
      <diagonal/>
    </border>
    <border>
      <left/>
      <right/>
      <top/>
      <bottom style="medium">
        <color rgb="FFF5F5F5"/>
      </bottom>
      <diagonal/>
    </border>
    <border>
      <left style="medium">
        <color rgb="FFF5F5F5"/>
      </left>
      <right/>
      <top style="medium">
        <color rgb="FFF5F5F5"/>
      </top>
      <bottom style="medium">
        <color rgb="FFF5F5F5"/>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bottom style="medium">
        <color theme="2"/>
      </bottom>
      <diagonal/>
    </border>
    <border>
      <left/>
      <right style="medium">
        <color theme="2"/>
      </right>
      <top/>
      <bottom style="medium">
        <color theme="2"/>
      </bottom>
      <diagonal/>
    </border>
    <border>
      <left/>
      <right/>
      <top/>
      <bottom style="thick">
        <color theme="0"/>
      </bottom>
      <diagonal/>
    </border>
    <border>
      <left style="medium">
        <color rgb="FFF5F5F5"/>
      </left>
      <right style="medium">
        <color rgb="FFF5F5F5"/>
      </right>
      <top style="medium">
        <color rgb="FFF5F5F5"/>
      </top>
      <bottom style="medium">
        <color rgb="FFF5F5F5"/>
      </bottom>
      <diagonal/>
    </border>
    <border>
      <left/>
      <right style="medium">
        <color rgb="FFF5F5F5"/>
      </right>
      <top style="medium">
        <color rgb="FFF5F5F5"/>
      </top>
      <bottom style="medium">
        <color rgb="FFF5F5F5"/>
      </bottom>
      <diagonal/>
    </border>
    <border>
      <left/>
      <right style="medium">
        <color rgb="FFF5F5F5"/>
      </right>
      <top style="medium">
        <color rgb="FFF5F5F5"/>
      </top>
      <bottom/>
      <diagonal/>
    </border>
    <border>
      <left style="medium">
        <color rgb="FFF5F5F5"/>
      </left>
      <right style="medium">
        <color rgb="FFF5F5F5"/>
      </right>
      <top style="medium">
        <color rgb="FFF5F5F5"/>
      </top>
      <bottom/>
      <diagonal/>
    </border>
    <border>
      <left style="medium">
        <color rgb="FFF5F5F5"/>
      </left>
      <right/>
      <top style="medium">
        <color rgb="FFF5F5F5"/>
      </top>
      <bottom/>
      <diagonal/>
    </border>
    <border>
      <left style="medium">
        <color rgb="FFF7F7F7"/>
      </left>
      <right style="medium">
        <color rgb="FFF7F7F7"/>
      </right>
      <top style="medium">
        <color rgb="FFF7F7F7"/>
      </top>
      <bottom style="medium">
        <color rgb="FFF7F7F7"/>
      </bottom>
      <diagonal/>
    </border>
    <border>
      <left style="medium">
        <color rgb="FFF7F7F7"/>
      </left>
      <right style="medium">
        <color rgb="FFF7F7F7"/>
      </right>
      <top style="medium">
        <color rgb="FFF7F7F7"/>
      </top>
      <bottom/>
      <diagonal/>
    </border>
    <border>
      <left style="medium">
        <color rgb="FFF7F7F7"/>
      </left>
      <right style="medium">
        <color rgb="FFF7F7F7"/>
      </right>
      <top/>
      <bottom/>
      <diagonal/>
    </border>
    <border>
      <left style="medium">
        <color rgb="FFF7F7F7"/>
      </left>
      <right/>
      <top/>
      <bottom/>
      <diagonal/>
    </border>
    <border>
      <left style="medium">
        <color rgb="FFF7F7F7"/>
      </left>
      <right/>
      <top style="medium">
        <color rgb="FFF7F7F7"/>
      </top>
      <bottom/>
      <diagonal/>
    </border>
  </borders>
  <cellStyleXfs count="28">
    <xf numFmtId="0" fontId="0" fillId="22" borderId="0">
      <alignment vertical="center"/>
    </xf>
    <xf numFmtId="0" fontId="7" fillId="0" borderId="3" applyNumberFormat="0" applyFill="0" applyProtection="0">
      <alignment horizontal="left" indent="1"/>
    </xf>
    <xf numFmtId="0" fontId="8" fillId="0" borderId="0" applyNumberFormat="0" applyFill="0" applyBorder="0" applyProtection="0">
      <alignment horizontal="left" indent="1"/>
    </xf>
    <xf numFmtId="0" fontId="5" fillId="2" borderId="1" applyNumberFormat="0" applyAlignment="0" applyProtection="0"/>
    <xf numFmtId="0" fontId="15" fillId="20" borderId="4" applyProtection="0">
      <alignment horizontal="left" vertical="center" indent="1"/>
    </xf>
    <xf numFmtId="0" fontId="8" fillId="11" borderId="0">
      <alignment horizontal="right" vertical="center" indent="1"/>
      <protection locked="0"/>
    </xf>
    <xf numFmtId="44" fontId="9" fillId="0" borderId="0" applyFont="0" applyFill="0" applyBorder="0" applyAlignment="0" applyProtection="0"/>
    <xf numFmtId="0" fontId="8" fillId="3" borderId="0" applyNumberFormat="0" applyBorder="0" applyProtection="0">
      <alignment horizontal="left" vertical="center" indent="1"/>
    </xf>
    <xf numFmtId="164" fontId="9" fillId="4" borderId="0" applyBorder="0" applyAlignment="0" applyProtection="0"/>
    <xf numFmtId="0" fontId="8" fillId="5" borderId="0" applyNumberFormat="0" applyBorder="0" applyProtection="0">
      <alignment horizontal="left" vertical="center" wrapText="1" indent="1"/>
    </xf>
    <xf numFmtId="0" fontId="4" fillId="6" borderId="0" applyNumberFormat="0" applyBorder="0" applyProtection="0">
      <alignment horizontal="left" vertical="center" indent="1"/>
    </xf>
    <xf numFmtId="164" fontId="9" fillId="7" borderId="0" applyBorder="0" applyAlignment="0" applyProtection="0"/>
    <xf numFmtId="0" fontId="8" fillId="8" borderId="0" applyNumberFormat="0" applyBorder="0" applyProtection="0">
      <alignment horizontal="left" vertical="center" wrapText="1" indent="1"/>
    </xf>
    <xf numFmtId="0" fontId="8" fillId="9" borderId="0" applyNumberFormat="0" applyBorder="0" applyProtection="0">
      <alignment horizontal="left" vertical="center" indent="1"/>
    </xf>
    <xf numFmtId="0" fontId="8" fillId="10" borderId="0" applyNumberFormat="0" applyBorder="0" applyProtection="0">
      <alignment horizontal="left" vertical="center" wrapText="1" indent="1"/>
    </xf>
    <xf numFmtId="0" fontId="10" fillId="12" borderId="2">
      <alignment horizontal="center" vertical="center"/>
    </xf>
    <xf numFmtId="14" fontId="9" fillId="0" borderId="0" applyFill="0" applyBorder="0">
      <alignment horizontal="right" vertical="center" indent="1"/>
    </xf>
    <xf numFmtId="0" fontId="9" fillId="0" borderId="0" applyFill="0" applyBorder="0">
      <alignment horizontal="left" vertical="center" wrapText="1" indent="1"/>
    </xf>
    <xf numFmtId="0" fontId="4" fillId="0" borderId="0" applyNumberFormat="0" applyFill="0" applyProtection="0">
      <alignment horizontal="left" indent="1"/>
    </xf>
    <xf numFmtId="0" fontId="9" fillId="0" borderId="0" applyNumberFormat="0" applyFill="0" applyProtection="0">
      <alignment vertical="center"/>
    </xf>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8" fillId="11" borderId="0">
      <alignment horizontal="right" vertical="center" indent="1"/>
      <protection locked="0"/>
    </xf>
    <xf numFmtId="14" fontId="9" fillId="0" borderId="0" applyFill="0" applyBorder="0">
      <alignment horizontal="right" vertical="center" indent="1"/>
    </xf>
    <xf numFmtId="0" fontId="9" fillId="0" borderId="0" applyFill="0" applyBorder="0">
      <alignment horizontal="left" vertical="center" wrapText="1" indent="1"/>
    </xf>
  </cellStyleXfs>
  <cellXfs count="128">
    <xf numFmtId="0" fontId="0" fillId="22" borderId="0" xfId="0">
      <alignment vertical="center"/>
    </xf>
    <xf numFmtId="14" fontId="0" fillId="22" borderId="0" xfId="0" applyNumberFormat="1">
      <alignment vertical="center"/>
    </xf>
    <xf numFmtId="164" fontId="0" fillId="22" borderId="0" xfId="0" applyNumberFormat="1">
      <alignment vertical="center"/>
    </xf>
    <xf numFmtId="0" fontId="0" fillId="22" borderId="0" xfId="0" applyProtection="1">
      <alignment vertical="center"/>
      <protection locked="0"/>
    </xf>
    <xf numFmtId="0" fontId="3" fillId="22" borderId="0" xfId="0" applyFont="1" applyProtection="1">
      <alignment vertical="center"/>
      <protection locked="0"/>
    </xf>
    <xf numFmtId="0" fontId="8" fillId="11" borderId="0" xfId="5">
      <alignment horizontal="right" vertical="center" indent="1"/>
      <protection locked="0"/>
    </xf>
    <xf numFmtId="0" fontId="15" fillId="20" borderId="4" xfId="4" applyProtection="1">
      <alignment horizontal="left" vertical="center" indent="1"/>
      <protection locked="0"/>
    </xf>
    <xf numFmtId="0" fontId="9" fillId="0" borderId="0" xfId="17" applyFill="1" applyBorder="1">
      <alignment horizontal="left" vertical="center" wrapText="1" indent="1"/>
    </xf>
    <xf numFmtId="0" fontId="9" fillId="0" borderId="0" xfId="19">
      <alignment vertical="center"/>
    </xf>
    <xf numFmtId="0" fontId="2" fillId="13" borderId="0" xfId="20" applyBorder="1" applyAlignment="1">
      <alignment horizontal="left" vertical="center" wrapText="1" indent="1"/>
    </xf>
    <xf numFmtId="0" fontId="0" fillId="22" borderId="0" xfId="0" applyAlignment="1" applyProtection="1">
      <alignment horizontal="right" vertical="center" indent="1"/>
      <protection locked="0"/>
    </xf>
    <xf numFmtId="0" fontId="0" fillId="18" borderId="0" xfId="0" applyFill="1" applyProtection="1">
      <alignment vertical="center"/>
      <protection locked="0"/>
    </xf>
    <xf numFmtId="0" fontId="3" fillId="18" borderId="0" xfId="0" applyFont="1" applyFill="1" applyProtection="1">
      <alignment vertical="center"/>
      <protection locked="0"/>
    </xf>
    <xf numFmtId="0" fontId="6" fillId="18" borderId="0" xfId="3" applyFont="1" applyFill="1" applyBorder="1" applyAlignment="1" applyProtection="1">
      <alignment vertical="center"/>
      <protection locked="0"/>
    </xf>
    <xf numFmtId="0" fontId="3" fillId="18" borderId="0" xfId="0" applyFont="1" applyFill="1">
      <alignment vertical="center"/>
    </xf>
    <xf numFmtId="0" fontId="3" fillId="18" borderId="0" xfId="0" applyFont="1" applyFill="1" applyAlignment="1">
      <alignment horizontal="right" vertical="center" indent="1"/>
    </xf>
    <xf numFmtId="0" fontId="0" fillId="18" borderId="0" xfId="0" applyFill="1" applyAlignment="1" applyProtection="1">
      <alignment horizontal="right" vertical="center" indent="1"/>
      <protection locked="0"/>
    </xf>
    <xf numFmtId="0" fontId="0" fillId="23" borderId="0" xfId="0" applyFill="1" applyProtection="1">
      <alignment vertical="center"/>
      <protection locked="0"/>
    </xf>
    <xf numFmtId="0" fontId="0" fillId="23" borderId="0" xfId="0" applyFill="1" applyAlignment="1" applyProtection="1">
      <alignment horizontal="right" vertical="center" indent="1"/>
      <protection locked="0"/>
    </xf>
    <xf numFmtId="0" fontId="0" fillId="22" borderId="5" xfId="0" applyBorder="1" applyAlignment="1" applyProtection="1">
      <alignment horizontal="right" vertical="center" indent="1"/>
      <protection locked="0"/>
    </xf>
    <xf numFmtId="0" fontId="0" fillId="23" borderId="5" xfId="0" applyFill="1" applyBorder="1" applyProtection="1">
      <alignment vertical="center"/>
      <protection locked="0"/>
    </xf>
    <xf numFmtId="0" fontId="4" fillId="20" borderId="0" xfId="7" applyFont="1" applyFill="1" applyBorder="1" applyProtection="1">
      <alignment horizontal="left" vertical="center" indent="1"/>
      <protection locked="0"/>
    </xf>
    <xf numFmtId="0" fontId="0" fillId="20" borderId="0" xfId="0" applyFill="1" applyProtection="1">
      <alignment vertical="center"/>
      <protection locked="0"/>
    </xf>
    <xf numFmtId="0" fontId="8" fillId="10" borderId="0" xfId="14" applyBorder="1">
      <alignment horizontal="left" vertical="center" wrapText="1" indent="1"/>
    </xf>
    <xf numFmtId="0" fontId="2" fillId="18" borderId="0" xfId="2" applyFont="1" applyFill="1" applyBorder="1" applyProtection="1">
      <alignment horizontal="left" indent="1"/>
      <protection locked="0"/>
    </xf>
    <xf numFmtId="0" fontId="12" fillId="18" borderId="0" xfId="3" applyFont="1" applyFill="1" applyBorder="1" applyAlignment="1" applyProtection="1">
      <alignment horizontal="left" indent="1"/>
      <protection locked="0"/>
    </xf>
    <xf numFmtId="0" fontId="13" fillId="18" borderId="0" xfId="3" applyFont="1" applyFill="1" applyBorder="1" applyAlignment="1" applyProtection="1">
      <alignment horizontal="left" indent="1"/>
      <protection locked="0"/>
    </xf>
    <xf numFmtId="0" fontId="3" fillId="23" borderId="0" xfId="0" applyFont="1" applyFill="1" applyProtection="1">
      <alignment vertical="center"/>
      <protection locked="0"/>
    </xf>
    <xf numFmtId="0" fontId="0" fillId="22" borderId="0" xfId="0" applyAlignment="1" applyProtection="1">
      <alignment horizontal="left"/>
      <protection locked="0"/>
    </xf>
    <xf numFmtId="0" fontId="0" fillId="22" borderId="0" xfId="0" applyAlignment="1">
      <alignment horizontal="left"/>
    </xf>
    <xf numFmtId="0" fontId="11" fillId="17" borderId="0" xfId="24" applyFont="1" applyBorder="1" applyAlignment="1">
      <alignment horizontal="left" vertical="center" indent="1"/>
    </xf>
    <xf numFmtId="14" fontId="8" fillId="10" borderId="10" xfId="14" applyNumberFormat="1" applyBorder="1">
      <alignment horizontal="left" vertical="center" wrapText="1" indent="1"/>
    </xf>
    <xf numFmtId="14" fontId="2" fillId="13" borderId="10" xfId="20" applyNumberFormat="1" applyBorder="1" applyAlignment="1">
      <alignment horizontal="right" vertical="center" indent="1"/>
    </xf>
    <xf numFmtId="0" fontId="2" fillId="13" borderId="11" xfId="20" applyBorder="1" applyAlignment="1">
      <alignment horizontal="left" vertical="center" wrapText="1" indent="1"/>
    </xf>
    <xf numFmtId="0" fontId="2" fillId="13" borderId="8" xfId="20" applyBorder="1" applyAlignment="1">
      <alignment horizontal="left" vertical="center" wrapText="1" indent="1"/>
    </xf>
    <xf numFmtId="0" fontId="8" fillId="10" borderId="11" xfId="14" applyBorder="1">
      <alignment horizontal="left" vertical="center" wrapText="1" indent="1"/>
    </xf>
    <xf numFmtId="14" fontId="2" fillId="13" borderId="0" xfId="20" applyNumberFormat="1" applyBorder="1" applyAlignment="1">
      <alignment horizontal="right" vertical="center" indent="1"/>
    </xf>
    <xf numFmtId="0" fontId="0" fillId="23" borderId="0" xfId="0" applyFill="1" applyAlignment="1" applyProtection="1">
      <alignment horizontal="left"/>
      <protection locked="0"/>
    </xf>
    <xf numFmtId="0" fontId="4" fillId="20" borderId="0" xfId="5" applyFont="1" applyFill="1">
      <alignment horizontal="right" vertical="center" indent="1"/>
      <protection locked="0"/>
    </xf>
    <xf numFmtId="0" fontId="7" fillId="22" borderId="0" xfId="0" applyFont="1" applyAlignment="1" applyProtection="1">
      <alignment horizontal="left"/>
      <protection locked="0"/>
    </xf>
    <xf numFmtId="0" fontId="7" fillId="22" borderId="0" xfId="0" applyFont="1" applyProtection="1">
      <alignment vertical="center"/>
      <protection locked="0"/>
    </xf>
    <xf numFmtId="0" fontId="2" fillId="21" borderId="0" xfId="17" applyFont="1" applyFill="1" applyBorder="1">
      <alignment horizontal="left" vertical="center" wrapText="1" indent="1"/>
    </xf>
    <xf numFmtId="0" fontId="2" fillId="22" borderId="0" xfId="0" applyFont="1" applyProtection="1">
      <alignment vertical="center"/>
      <protection locked="0"/>
    </xf>
    <xf numFmtId="0" fontId="2" fillId="23" borderId="0" xfId="0" applyFont="1" applyFill="1" applyProtection="1">
      <alignment vertical="center"/>
      <protection locked="0"/>
    </xf>
    <xf numFmtId="0" fontId="4" fillId="9" borderId="0" xfId="13" applyFont="1" applyBorder="1" applyProtection="1">
      <alignment horizontal="left" vertical="center" indent="1"/>
      <protection locked="0"/>
    </xf>
    <xf numFmtId="0" fontId="4" fillId="10" borderId="0" xfId="14" applyFont="1" applyBorder="1" applyProtection="1">
      <alignment horizontal="left" vertical="center" wrapText="1" indent="1"/>
      <protection locked="0"/>
    </xf>
    <xf numFmtId="0" fontId="18" fillId="22" borderId="0" xfId="19" applyFont="1" applyFill="1" applyProtection="1">
      <alignment vertical="center"/>
      <protection locked="0"/>
    </xf>
    <xf numFmtId="44" fontId="2" fillId="13" borderId="9" xfId="20" applyNumberFormat="1" applyBorder="1" applyAlignment="1">
      <alignment horizontal="left" vertical="center"/>
    </xf>
    <xf numFmtId="44" fontId="0" fillId="0" borderId="0" xfId="6" applyFont="1" applyFill="1" applyBorder="1" applyAlignment="1">
      <alignment horizontal="left" vertical="center"/>
    </xf>
    <xf numFmtId="44" fontId="2" fillId="13" borderId="0" xfId="20" applyNumberFormat="1" applyBorder="1" applyAlignment="1">
      <alignment horizontal="left" vertical="center"/>
    </xf>
    <xf numFmtId="0" fontId="2" fillId="24" borderId="0" xfId="17" applyFont="1" applyFill="1" applyBorder="1">
      <alignment horizontal="left" vertical="center" wrapText="1" indent="1"/>
    </xf>
    <xf numFmtId="0" fontId="0" fillId="22" borderId="0" xfId="0" applyAlignment="1" applyProtection="1">
      <protection locked="0"/>
    </xf>
    <xf numFmtId="0" fontId="0" fillId="22" borderId="0" xfId="0" applyAlignment="1"/>
    <xf numFmtId="0" fontId="4" fillId="22" borderId="12" xfId="18" applyFill="1" applyBorder="1" applyAlignment="1">
      <alignment horizontal="left"/>
    </xf>
    <xf numFmtId="0" fontId="7" fillId="22" borderId="12" xfId="2" applyFont="1" applyFill="1" applyBorder="1" applyAlignment="1">
      <alignment horizontal="left"/>
    </xf>
    <xf numFmtId="0" fontId="4" fillId="20" borderId="0" xfId="5" applyFont="1" applyFill="1" applyAlignment="1">
      <alignment horizontal="right" vertical="center"/>
      <protection locked="0"/>
    </xf>
    <xf numFmtId="0" fontId="0" fillId="22" borderId="0" xfId="0" applyAlignment="1">
      <alignment horizontal="center" vertical="center"/>
    </xf>
    <xf numFmtId="0" fontId="11" fillId="17" borderId="14" xfId="24" applyFont="1" applyBorder="1" applyAlignment="1">
      <alignment horizontal="left" vertical="center" wrapText="1" indent="1"/>
    </xf>
    <xf numFmtId="0" fontId="0" fillId="23" borderId="6" xfId="0" applyFill="1" applyBorder="1">
      <alignment vertical="center"/>
    </xf>
    <xf numFmtId="0" fontId="4" fillId="8" borderId="14" xfId="12" applyFont="1" applyBorder="1">
      <alignment horizontal="left" vertical="center" wrapText="1" indent="1"/>
    </xf>
    <xf numFmtId="0" fontId="4" fillId="10" borderId="14" xfId="14" applyFont="1" applyBorder="1">
      <alignment horizontal="left" vertical="center" wrapText="1" indent="1"/>
    </xf>
    <xf numFmtId="0" fontId="4" fillId="5" borderId="15" xfId="9" applyFont="1" applyBorder="1">
      <alignment horizontal="left" vertical="center" wrapText="1" indent="1"/>
    </xf>
    <xf numFmtId="0" fontId="0" fillId="23" borderId="17" xfId="0" applyFill="1" applyBorder="1">
      <alignment vertical="center"/>
    </xf>
    <xf numFmtId="14" fontId="21" fillId="22" borderId="7" xfId="16" applyFont="1" applyFill="1" applyBorder="1">
      <alignment horizontal="right" vertical="center" indent="1"/>
    </xf>
    <xf numFmtId="0" fontId="21" fillId="22" borderId="8" xfId="17" applyFont="1" applyFill="1" applyBorder="1">
      <alignment horizontal="left" vertical="center" wrapText="1" indent="1"/>
    </xf>
    <xf numFmtId="14" fontId="21" fillId="22" borderId="0" xfId="16" applyFont="1" applyFill="1" applyBorder="1">
      <alignment horizontal="right" vertical="center" indent="1"/>
    </xf>
    <xf numFmtId="0" fontId="21" fillId="22" borderId="0" xfId="17" applyFont="1" applyFill="1" applyBorder="1">
      <alignment horizontal="left" vertical="center" wrapText="1" indent="1"/>
    </xf>
    <xf numFmtId="14" fontId="21" fillId="0" borderId="0" xfId="16" applyFont="1" applyFill="1" applyBorder="1">
      <alignment horizontal="right" vertical="center" indent="1"/>
    </xf>
    <xf numFmtId="0" fontId="21" fillId="0" borderId="0" xfId="17" applyFont="1" applyFill="1" applyBorder="1">
      <alignment horizontal="left" vertical="center" wrapText="1" indent="1"/>
    </xf>
    <xf numFmtId="0" fontId="1" fillId="21" borderId="0" xfId="17" applyFont="1" applyFill="1" applyBorder="1">
      <alignment horizontal="left" vertical="center" wrapText="1" indent="1"/>
    </xf>
    <xf numFmtId="0" fontId="20" fillId="19" borderId="18" xfId="0" applyFont="1" applyFill="1" applyBorder="1" applyAlignment="1">
      <alignment horizontal="left" vertical="center"/>
    </xf>
    <xf numFmtId="0" fontId="16" fillId="22" borderId="0" xfId="19" applyFont="1" applyFill="1" applyAlignment="1">
      <alignment vertical="top"/>
    </xf>
    <xf numFmtId="0" fontId="16" fillId="22" borderId="0" xfId="0" applyFont="1" applyAlignment="1">
      <alignment vertical="top"/>
    </xf>
    <xf numFmtId="0" fontId="0" fillId="23" borderId="0" xfId="0" applyFill="1" applyAlignment="1" applyProtection="1">
      <alignment horizontal="left" vertical="top"/>
      <protection locked="0"/>
    </xf>
    <xf numFmtId="0" fontId="0" fillId="22" borderId="0" xfId="0" applyAlignment="1">
      <alignment vertical="top"/>
    </xf>
    <xf numFmtId="0" fontId="4" fillId="22" borderId="0" xfId="18" applyFill="1" applyAlignment="1">
      <alignment horizontal="left" vertical="center"/>
    </xf>
    <xf numFmtId="0" fontId="22" fillId="25" borderId="0" xfId="0" applyFont="1" applyFill="1" applyAlignment="1">
      <alignment horizontal="center" vertical="center" wrapText="1"/>
    </xf>
    <xf numFmtId="0" fontId="23" fillId="22" borderId="0" xfId="0" applyFont="1" applyAlignment="1">
      <alignment vertical="center" wrapText="1"/>
    </xf>
    <xf numFmtId="0" fontId="24" fillId="22" borderId="0" xfId="0" applyFont="1" applyAlignment="1">
      <alignment vertical="center" wrapText="1"/>
    </xf>
    <xf numFmtId="0" fontId="25" fillId="22" borderId="0" xfId="0" applyFont="1" applyAlignment="1" applyProtection="1">
      <alignment vertical="center" wrapText="1"/>
      <protection locked="0"/>
    </xf>
    <xf numFmtId="0" fontId="25" fillId="23" borderId="0" xfId="0" applyFont="1" applyFill="1" applyAlignment="1" applyProtection="1">
      <alignment vertical="center" wrapText="1"/>
      <protection locked="0"/>
    </xf>
    <xf numFmtId="0" fontId="25" fillId="22" borderId="0" xfId="0" applyFont="1" applyAlignment="1">
      <alignment vertical="center" wrapText="1"/>
    </xf>
    <xf numFmtId="0" fontId="14" fillId="18" borderId="0" xfId="0" applyFont="1" applyFill="1" applyAlignment="1" applyProtection="1">
      <alignment vertical="center" wrapText="1"/>
      <protection locked="0"/>
    </xf>
    <xf numFmtId="0" fontId="26" fillId="18" borderId="0" xfId="0" applyFont="1" applyFill="1" applyAlignment="1" applyProtection="1">
      <alignment vertical="center" wrapText="1"/>
      <protection locked="0"/>
    </xf>
    <xf numFmtId="165" fontId="26" fillId="22" borderId="0" xfId="0" applyNumberFormat="1" applyFont="1" applyAlignment="1" applyProtection="1">
      <alignment vertical="center" wrapText="1"/>
      <protection locked="0"/>
    </xf>
    <xf numFmtId="165" fontId="26" fillId="20" borderId="0" xfId="0" applyNumberFormat="1" applyFont="1" applyFill="1" applyAlignment="1" applyProtection="1">
      <alignment vertical="center" wrapText="1"/>
      <protection locked="0"/>
    </xf>
    <xf numFmtId="165" fontId="26" fillId="22" borderId="0" xfId="0" applyNumberFormat="1" applyFont="1" applyAlignment="1" applyProtection="1">
      <alignment horizontal="left" wrapText="1"/>
      <protection locked="0"/>
    </xf>
    <xf numFmtId="165" fontId="26" fillId="22" borderId="0" xfId="0" applyNumberFormat="1" applyFont="1" applyAlignment="1">
      <alignment vertical="center" wrapText="1"/>
    </xf>
    <xf numFmtId="165" fontId="26" fillId="22" borderId="0" xfId="0" applyNumberFormat="1" applyFont="1" applyProtection="1">
      <alignment vertical="center"/>
      <protection locked="0"/>
    </xf>
    <xf numFmtId="165" fontId="26" fillId="23" borderId="0" xfId="0" applyNumberFormat="1" applyFont="1" applyFill="1">
      <alignment vertical="center"/>
    </xf>
    <xf numFmtId="165" fontId="26" fillId="23" borderId="0" xfId="0" applyNumberFormat="1" applyFont="1" applyFill="1" applyAlignment="1">
      <alignment horizontal="center" vertical="center"/>
    </xf>
    <xf numFmtId="165" fontId="27" fillId="22" borderId="0" xfId="0" applyNumberFormat="1" applyFont="1" applyAlignment="1">
      <alignment vertical="center" wrapText="1"/>
    </xf>
    <xf numFmtId="0" fontId="23" fillId="22" borderId="0" xfId="0" applyFont="1" applyAlignment="1">
      <alignment vertical="top" wrapText="1"/>
    </xf>
    <xf numFmtId="0" fontId="11" fillId="18" borderId="0" xfId="1" applyFont="1" applyFill="1" applyBorder="1" applyProtection="1">
      <alignment horizontal="left" indent="1"/>
      <protection locked="0"/>
    </xf>
    <xf numFmtId="165" fontId="26" fillId="22" borderId="0" xfId="0" applyNumberFormat="1" applyFont="1" applyAlignment="1">
      <alignment horizontal="center" vertical="center"/>
    </xf>
    <xf numFmtId="0" fontId="8" fillId="26" borderId="22" xfId="0" applyFont="1" applyFill="1" applyBorder="1">
      <alignment vertical="center"/>
    </xf>
    <xf numFmtId="44" fontId="20" fillId="19" borderId="18" xfId="0" applyNumberFormat="1" applyFont="1" applyFill="1" applyBorder="1" applyAlignment="1">
      <alignment horizontal="right" vertical="center"/>
    </xf>
    <xf numFmtId="166" fontId="2" fillId="14" borderId="13" xfId="21" applyNumberFormat="1" applyBorder="1" applyAlignment="1">
      <alignment horizontal="right" indent="1"/>
    </xf>
    <xf numFmtId="166" fontId="2" fillId="14" borderId="13" xfId="21" applyNumberFormat="1" applyBorder="1" applyAlignment="1">
      <alignment horizontal="right" vertical="center" indent="1"/>
    </xf>
    <xf numFmtId="166" fontId="2" fillId="16" borderId="13" xfId="23" applyNumberFormat="1" applyBorder="1" applyAlignment="1">
      <alignment horizontal="right" indent="1"/>
    </xf>
    <xf numFmtId="166" fontId="2" fillId="16" borderId="13" xfId="23" applyNumberFormat="1" applyBorder="1" applyAlignment="1">
      <alignment horizontal="right" vertical="center" indent="1"/>
    </xf>
    <xf numFmtId="166" fontId="2" fillId="15" borderId="13" xfId="22" applyNumberFormat="1" applyBorder="1" applyAlignment="1">
      <alignment horizontal="right" vertical="center" wrapText="1" indent="1"/>
    </xf>
    <xf numFmtId="166" fontId="2" fillId="13" borderId="16" xfId="20" applyNumberFormat="1" applyBorder="1" applyAlignment="1">
      <alignment horizontal="right" vertical="center" indent="1"/>
    </xf>
    <xf numFmtId="44" fontId="21" fillId="22" borderId="9" xfId="6" applyFont="1" applyFill="1" applyBorder="1" applyAlignment="1">
      <alignment vertical="center"/>
    </xf>
    <xf numFmtId="44" fontId="21" fillId="22" borderId="0" xfId="6" applyFont="1" applyFill="1" applyBorder="1" applyAlignment="1">
      <alignment vertical="center"/>
    </xf>
    <xf numFmtId="44" fontId="21" fillId="0" borderId="0" xfId="6" applyFont="1" applyFill="1" applyBorder="1" applyAlignment="1">
      <alignment vertical="center"/>
    </xf>
    <xf numFmtId="14" fontId="9" fillId="0" borderId="0" xfId="16" applyFill="1" applyBorder="1">
      <alignment horizontal="right" vertical="center" indent="1"/>
    </xf>
    <xf numFmtId="15" fontId="2" fillId="13" borderId="0" xfId="20" applyNumberFormat="1" applyBorder="1" applyAlignment="1">
      <alignment horizontal="left" vertical="center" wrapText="1" indent="1"/>
    </xf>
    <xf numFmtId="44" fontId="0" fillId="21" borderId="20" xfId="0" applyNumberFormat="1" applyFill="1" applyBorder="1" applyAlignment="1">
      <alignment horizontal="right" vertical="center"/>
    </xf>
    <xf numFmtId="0" fontId="0" fillId="21" borderId="21" xfId="0" applyFill="1" applyBorder="1" applyAlignment="1">
      <alignment horizontal="left" vertical="center"/>
    </xf>
    <xf numFmtId="167" fontId="26" fillId="18" borderId="0" xfId="0" applyNumberFormat="1" applyFont="1" applyFill="1" applyProtection="1">
      <alignment vertical="center"/>
      <protection locked="0"/>
    </xf>
    <xf numFmtId="166" fontId="8" fillId="10" borderId="0" xfId="14" applyNumberFormat="1" applyBorder="1">
      <alignment horizontal="left" vertical="center" wrapText="1" indent="1"/>
    </xf>
    <xf numFmtId="166" fontId="0" fillId="22" borderId="0" xfId="0" applyNumberFormat="1">
      <alignment vertical="center"/>
    </xf>
    <xf numFmtId="0" fontId="15" fillId="20" borderId="0" xfId="4" applyBorder="1" applyAlignment="1" applyProtection="1">
      <alignment horizontal="left" vertical="center"/>
      <protection locked="0"/>
    </xf>
    <xf numFmtId="0" fontId="26" fillId="18" borderId="0" xfId="0" applyFont="1" applyFill="1" applyProtection="1">
      <alignment vertical="center"/>
      <protection locked="0"/>
    </xf>
    <xf numFmtId="0" fontId="14" fillId="18" borderId="0" xfId="0" applyFont="1" applyFill="1" applyProtection="1">
      <alignment vertical="center"/>
      <protection locked="0"/>
    </xf>
    <xf numFmtId="0" fontId="4" fillId="9" borderId="0" xfId="13" applyFont="1" applyBorder="1" applyAlignment="1" applyProtection="1">
      <alignment horizontal="right" vertical="center" indent="1"/>
      <protection locked="0"/>
    </xf>
    <xf numFmtId="0" fontId="15" fillId="20" borderId="0" xfId="4" applyBorder="1" applyAlignment="1" applyProtection="1">
      <alignment horizontal="left" vertical="center"/>
    </xf>
    <xf numFmtId="165" fontId="26" fillId="22" borderId="0" xfId="0" applyNumberFormat="1" applyFont="1" applyAlignment="1">
      <alignment horizontal="center" vertical="center"/>
    </xf>
    <xf numFmtId="0" fontId="11" fillId="22" borderId="21" xfId="0" applyFont="1" applyBorder="1" applyAlignment="1">
      <alignment horizontal="left" vertical="center" indent="30"/>
    </xf>
    <xf numFmtId="0" fontId="11" fillId="22" borderId="0" xfId="0" applyFont="1" applyAlignment="1">
      <alignment horizontal="left" vertical="center" indent="30"/>
    </xf>
    <xf numFmtId="0" fontId="15" fillId="20" borderId="0" xfId="4" applyBorder="1" applyProtection="1">
      <alignment horizontal="left" vertical="center" indent="1"/>
    </xf>
    <xf numFmtId="0" fontId="4" fillId="26" borderId="18" xfId="0" applyNumberFormat="1" applyFont="1" applyFill="1" applyBorder="1" applyAlignment="1" applyProtection="1">
      <alignment horizontal="left" vertical="center" indent="1"/>
      <protection locked="0"/>
    </xf>
    <xf numFmtId="44" fontId="0" fillId="22" borderId="19" xfId="0" applyNumberFormat="1" applyFill="1" applyBorder="1" applyAlignment="1">
      <alignment horizontal="right" vertical="center"/>
    </xf>
    <xf numFmtId="0" fontId="0" fillId="22" borderId="0" xfId="0" pivotButton="1" applyBorder="1">
      <alignment vertical="center"/>
    </xf>
    <xf numFmtId="0" fontId="0" fillId="22" borderId="0" xfId="0" applyBorder="1">
      <alignment vertical="center"/>
    </xf>
    <xf numFmtId="0" fontId="0" fillId="22" borderId="0" xfId="0" applyBorder="1" applyAlignment="1">
      <alignment horizontal="left" vertical="center"/>
    </xf>
    <xf numFmtId="42" fontId="0" fillId="22" borderId="0" xfId="0" applyNumberFormat="1" applyBorder="1">
      <alignment vertical="center"/>
    </xf>
  </cellXfs>
  <cellStyles count="28">
    <cellStyle name="20% - Énfasis1" xfId="8" builtinId="30" customBuiltin="1"/>
    <cellStyle name="20% - Énfasis2" xfId="11" builtinId="34" customBuiltin="1"/>
    <cellStyle name="40% - Énfasis1" xfId="20" builtinId="31"/>
    <cellStyle name="40% - Énfasis2" xfId="21" builtinId="35"/>
    <cellStyle name="40% - Énfasis3" xfId="22" builtinId="39"/>
    <cellStyle name="40% - Énfasis4" xfId="23" builtinId="43"/>
    <cellStyle name="60% - Énfasis1" xfId="9" builtinId="32" customBuiltin="1"/>
    <cellStyle name="60% - Énfasis2" xfId="12" builtinId="36" customBuiltin="1"/>
    <cellStyle name="60% - Énfasis3" xfId="14" builtinId="40" customBuiltin="1"/>
    <cellStyle name="60% - Énfasis5" xfId="24" builtinId="48"/>
    <cellStyle name="Date" xfId="26" xr:uid="{279D06CD-ECF9-4685-8028-EE157D7A6610}"/>
    <cellStyle name="Detalles de la tabla" xfId="17" xr:uid="{00000000-0005-0000-0000-000017000000}"/>
    <cellStyle name="Encabezado 1" xfId="1" builtinId="16" customBuiltin="1"/>
    <cellStyle name="Encabezado 4" xfId="18" builtinId="19" customBuiltin="1"/>
    <cellStyle name="Encabezado del mes" xfId="15" xr:uid="{00000000-0005-0000-0000-000014000000}"/>
    <cellStyle name="Énfasis1" xfId="7" builtinId="29" customBuiltin="1"/>
    <cellStyle name="Énfasis2" xfId="10" builtinId="33" customBuiltin="1"/>
    <cellStyle name="Énfasis3" xfId="13" builtinId="37" customBuiltin="1"/>
    <cellStyle name="Entrada" xfId="3" builtinId="20"/>
    <cellStyle name="Fecha" xfId="16" xr:uid="{00000000-0005-0000-0000-00000E000000}"/>
    <cellStyle name="Moneda" xfId="6" builtinId="4"/>
    <cellStyle name="Normal" xfId="0" builtinId="0" customBuiltin="1"/>
    <cellStyle name="Subtitle" xfId="25" xr:uid="{66F9FC8F-DA8D-45C7-9ACD-BD5D4B0C76B7}"/>
    <cellStyle name="Subtítulo" xfId="5" xr:uid="{00000000-0005-0000-0000-000016000000}"/>
    <cellStyle name="Table details" xfId="27" xr:uid="{8C15D9EE-65BF-411A-A139-4C934ED9109A}"/>
    <cellStyle name="Texto explicativo" xfId="19" builtinId="53" customBuiltin="1"/>
    <cellStyle name="Título" xfId="4" builtinId="15" customBuiltin="1"/>
    <cellStyle name="Título 2" xfId="2" builtinId="17" customBuiltin="1"/>
  </cellStyles>
  <dxfs count="136">
    <dxf>
      <font>
        <b val="0"/>
        <i val="0"/>
        <color theme="1" tint="0.3499862666707358"/>
      </font>
      <border>
        <left/>
        <right/>
        <top style="medium">
          <color theme="0"/>
        </top>
        <bottom style="medium">
          <color theme="0"/>
        </bottom>
        <vertical style="medium">
          <color theme="0"/>
        </vertical>
        <horizontal style="medium">
          <color theme="0"/>
        </horizontal>
      </border>
    </dxf>
    <dxf>
      <font>
        <color theme="1" tint="0.3499862666707358"/>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8"/>
      </font>
      <fill>
        <patternFill patternType="solid">
          <fgColor theme="4" tint="0.7999511703848384"/>
          <bgColor theme="5" tint="0.7999816888943144"/>
        </patternFill>
      </fill>
      <border>
        <left/>
        <right/>
        <top style="medium">
          <color theme="0"/>
        </top>
        <bottom style="medium">
          <color theme="0"/>
        </bottom>
        <vertical style="medium">
          <color theme="0"/>
        </vertical>
        <horizontal style="medium">
          <color theme="0"/>
        </horizontal>
      </border>
    </dxf>
    <dxf>
      <font>
        <b val="0"/>
        <i val="0"/>
        <color theme="1" tint="0.3499862666707358"/>
      </font>
      <fill>
        <patternFill patternType="solid">
          <fgColor theme="4" tint="0.3999145481734672"/>
          <bgColor theme="4" tint="0.3999450666829432"/>
        </patternFill>
      </fill>
      <border>
        <left/>
        <right/>
        <top style="medium">
          <color theme="0"/>
        </top>
        <bottom style="medium">
          <color theme="0"/>
        </bottom>
        <vertical style="medium">
          <color theme="0"/>
        </vertical>
        <horizontal style="medium">
          <color theme="0"/>
        </horizontal>
      </border>
    </dxf>
    <dxf>
      <font>
        <b val="0"/>
        <i val="0"/>
        <color theme="1" tint="0.3499862666707358"/>
      </font>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0" tint="-0.1499984740745262"/>
          <bgColor theme="0" tint="-0.1499984740745262"/>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4" tint="0.3998840296639912"/>
          <bgColor theme="4" tint="0.7999816888943144"/>
        </patternFill>
      </fill>
      <border>
        <left/>
        <right/>
        <top style="medium">
          <color theme="0"/>
        </top>
        <bottom style="medium">
          <color theme="0"/>
        </bottom>
        <vertical style="medium">
          <color theme="0"/>
        </vertical>
        <horizontal style="medium">
          <color theme="0"/>
        </horizontal>
      </border>
    </dxf>
    <dxf>
      <font>
        <b/>
        <color theme="0"/>
      </font>
    </dxf>
    <dxf>
      <fill>
        <patternFill>
          <bgColor theme="4" tint="0.7999816888943144"/>
        </patternFill>
      </fill>
      <border>
        <left/>
        <right/>
        <top style="medium">
          <color theme="0"/>
        </top>
        <bottom style="medium">
          <color theme="0"/>
        </bottom>
        <vertical style="medium">
          <color theme="0"/>
        </vertical>
        <horizontal style="medium">
          <color theme="0"/>
        </horizontal>
      </border>
    </dxf>
    <dxf>
      <font>
        <b/>
        <i val="0"/>
        <color theme="3"/>
      </font>
      <fill>
        <patternFill>
          <bgColor theme="4" tint="0.3999450666829432"/>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auto="1"/>
          <bgColor theme="4" tint="0.3999450666829432"/>
        </patternFill>
      </fill>
      <border>
        <left/>
        <right style="thick">
          <color theme="0"/>
        </right>
        <top/>
        <bottom style="thick">
          <color theme="1" tint="0.499984740745262"/>
        </bottom>
        <vertical/>
        <horizontal style="thin">
          <color theme="4" tint="-0.249977111117893"/>
        </horizontal>
      </border>
    </dxf>
    <dxf>
      <font>
        <b val="0"/>
        <i val="0"/>
        <strike val="0"/>
        <color theme="1" tint="0.3499862666707358"/>
      </font>
      <fill>
        <patternFill patternType="none">
          <bgColor auto="1"/>
        </patternFill>
      </fill>
      <border>
        <left/>
        <right/>
        <top style="medium">
          <color theme="0"/>
        </top>
        <bottom style="medium">
          <color theme="0"/>
        </bottom>
        <vertical style="medium">
          <color theme="0"/>
        </vertical>
        <horizontal style="medium">
          <color theme="0"/>
        </horizontal>
      </border>
    </dxf>
    <dxf>
      <numFmt numFmtId="32" formatCode="_-* #,##0\ &quot;€&quot;_-;\-* #,##0\ &quot;€&quot;_-;_-* &quot;-&quot;\ &quot;€&quot;_-;_-@_-"/>
    </dxf>
    <dxf>
      <border>
        <left/>
        <right/>
        <top/>
        <bottom/>
      </border>
    </dxf>
    <dxf>
      <border>
        <left/>
        <right/>
        <top/>
        <bottom/>
      </border>
    </dxf>
    <dxf>
      <border>
        <left/>
        <right/>
        <top/>
        <bottom/>
      </border>
    </dxf>
    <dxf>
      <border>
        <left/>
        <right/>
        <top/>
        <bottom/>
      </border>
    </dxf>
    <dxf>
      <border>
        <left/>
        <right/>
        <top/>
        <bottom/>
      </border>
    </dxf>
    <dxf>
      <border>
        <left/>
        <right/>
        <top/>
        <bottom/>
      </border>
    </dxf>
    <dxf>
      <numFmt numFmtId="32" formatCode="_-* #,##0\ &quot;€&quot;_-;\-* #,##0\ &quot;€&quot;_-;_-* &quot;-&quot;\ &quot;€&quot;_-;_-@_-"/>
    </dxf>
    <dxf>
      <font>
        <strike val="0"/>
        <outline val="0"/>
        <shadow val="0"/>
        <u val="none"/>
        <vertAlign val="baseline"/>
        <sz val="11"/>
        <color theme="1"/>
        <name val="Franklin Gothic Book"/>
        <family val="2"/>
        <scheme val="minor"/>
      </font>
      <border diagonalUp="0" diagonalDown="0" outline="0">
        <left style="medium">
          <color theme="4" tint="0.3999450666829432"/>
        </left>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border diagonalUp="0" diagonalDown="0" outline="0">
        <left style="medium">
          <color theme="4" tint="0.3999450666829432"/>
        </left>
        <right style="medium">
          <color theme="4" tint="0.3999450666829432"/>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border diagonalUp="0" diagonalDown="0" outline="0">
        <left style="medium">
          <color theme="4" tint="0.3999450666829432"/>
        </left>
        <right style="medium">
          <color theme="4" tint="0.3999450666829432"/>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border diagonalUp="0" diagonalDown="0" outline="0">
        <left style="medium">
          <color theme="4" tint="0.3999450666829432"/>
        </left>
        <right style="medium">
          <color theme="4" tint="0.3999450666829432"/>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border diagonalUp="0" diagonalDown="0" outline="0">
        <left style="medium">
          <color theme="4" tint="0.3999450666829432"/>
        </left>
        <right style="medium">
          <color theme="4" tint="0.3999450666829432"/>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border diagonalUp="0" diagonalDown="0" outline="0">
        <left style="medium">
          <color theme="4" tint="0.3999450666829432"/>
        </left>
        <right style="medium">
          <color theme="4" tint="0.3999450666829432"/>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border diagonalUp="0" diagonalDown="0" outline="0">
        <left style="medium">
          <color theme="4" tint="0.3999450666829432"/>
        </left>
        <right style="medium">
          <color theme="4" tint="0.3999450666829432"/>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border diagonalUp="0" diagonalDown="0" outline="0">
        <left style="medium">
          <color theme="4" tint="0.3999450666829432"/>
        </left>
        <right style="medium">
          <color theme="4" tint="0.3999450666829432"/>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border diagonalUp="0" diagonalDown="0" outline="0">
        <left style="medium">
          <color theme="4" tint="0.3999450666829432"/>
        </left>
        <right style="medium">
          <color theme="4" tint="0.3999450666829432"/>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border diagonalUp="0" diagonalDown="0" outline="0">
        <left style="medium">
          <color theme="4" tint="0.3999450666829432"/>
        </left>
        <right style="medium">
          <color theme="4" tint="0.3999450666829432"/>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border diagonalUp="0" diagonalDown="0" outline="0">
        <left/>
        <right style="medium">
          <color theme="4" tint="0.3999450666829432"/>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border diagonalUp="0" diagonalDown="0" outline="0">
        <left/>
        <right style="medium">
          <color theme="4" tint="0.3999450666829432"/>
        </right>
        <top style="medium">
          <color theme="4" tint="0.3999450666829432"/>
        </top>
        <bottom style="medium">
          <color theme="4" tint="0.3999450666829432"/>
        </bottom>
      </border>
    </dxf>
    <dxf>
      <font>
        <strike val="0"/>
        <outline val="0"/>
        <shadow val="0"/>
        <u val="none"/>
        <vertAlign val="baseline"/>
        <sz val="11"/>
        <color theme="1"/>
        <name val="Franklin Gothic Book"/>
        <family val="2"/>
        <scheme val="minor"/>
      </font>
    </dxf>
    <dxf>
      <font>
        <b/>
      </font>
    </dxf>
    <dxf>
      <fill>
        <patternFill>
          <bgColor rgb="FFF7F7F7"/>
        </patternFill>
      </fill>
    </dxf>
    <dxf>
      <fill>
        <patternFill>
          <bgColor theme="4" tint="0.5999938962981048"/>
        </patternFill>
      </fill>
    </dxf>
    <dxf>
      <fill>
        <patternFill>
          <bgColor theme="4" tint="0.5999938962981048"/>
        </patternFill>
      </fill>
    </dxf>
    <dxf>
      <numFmt numFmtId="34" formatCode="_-* #,##0.00\ &quot;€&quot;_-;\-* #,##0.00\ &quot;€&quot;_-;_-* &quot;-&quot;??\ &quot;€&quot;_-;_-@_-"/>
    </dxf>
    <dxf>
      <font>
        <color theme="3"/>
      </font>
    </dxf>
    <dxf>
      <font>
        <color theme="3"/>
      </font>
    </dxf>
    <dxf>
      <fill>
        <patternFill>
          <bgColor rgb="FFECBC1A"/>
        </patternFill>
      </fill>
    </dxf>
    <dxf>
      <fill>
        <patternFill>
          <bgColor rgb="FFECBC1A"/>
        </patternFill>
      </fill>
    </dxf>
    <dxf>
      <border>
        <top style="medium">
          <color rgb="FFF7F7F7"/>
        </top>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font>
        <color theme="2"/>
      </font>
    </dxf>
    <dxf>
      <font>
        <color theme="2"/>
      </font>
    </dxf>
    <dxf>
      <fill>
        <patternFill>
          <bgColor theme="3"/>
        </patternFill>
      </fill>
    </dxf>
    <dxf>
      <fill>
        <patternFill>
          <bgColor theme="3"/>
        </patternFill>
      </fill>
    </dxf>
    <dxf>
      <fill>
        <patternFill>
          <bgColor theme="4" tint="-0.249977111117893"/>
        </patternFill>
      </fill>
    </dxf>
    <dxf>
      <fill>
        <patternFill>
          <bgColor theme="4" tint="-0.249977111117893"/>
        </patternFill>
      </fill>
    </dxf>
    <dxf>
      <alignment relativeIndent="-1"/>
    </dxf>
    <dxf>
      <alignment relativeIndent="1"/>
    </dxf>
    <dxf>
      <alignment relativeIndent="-1"/>
    </dxf>
    <dxf>
      <alignment relativeIndent="1"/>
    </dxf>
    <dxf>
      <alignment horizontal="right"/>
    </dxf>
    <dxf>
      <alignment horizontal="left"/>
    </dxf>
    <dxf>
      <alignment horizontal="right"/>
    </dxf>
    <dxf>
      <font>
        <b/>
      </font>
    </dxf>
    <dxf>
      <font>
        <b/>
      </font>
    </dxf>
    <dxf>
      <border>
        <bottom style="medium">
          <color theme="4" tint="0.3999755851924192"/>
        </bottom>
      </border>
    </dxf>
    <dxf>
      <border>
        <bottom style="medium">
          <color theme="4" tint="0.3999755851924192"/>
        </bottom>
      </border>
    </dxf>
    <dxf>
      <border>
        <bottom style="medium">
          <color theme="4"/>
        </bottom>
      </border>
    </dxf>
    <dxf>
      <border>
        <bottom style="medium">
          <color theme="4"/>
        </bottom>
      </border>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
        </patternFill>
      </fill>
      <alignment horizontal="right" vertical="center" textRotation="0" wrapText="0" indent="1" justifyLastLine="0" shrinkToFit="0" readingOrder="0"/>
      <border diagonalUp="0" diagonalDown="0" outline="0">
        <left/>
        <right/>
        <top/>
        <bottom/>
      </border>
      <protection locked="0" hidden="0"/>
    </dxf>
    <dxf>
      <border>
        <bottom/>
      </border>
    </dxf>
    <dxf>
      <border>
        <bottom/>
      </border>
    </dxf>
    <dxf>
      <alignment horizontal="left" indent="1"/>
    </dxf>
    <dxf>
      <alignment horizontal="left" indent="1"/>
    </dxf>
    <dxf>
      <alignment vertical="top"/>
    </dxf>
    <dxf>
      <alignment vertical="top"/>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
        </patternFill>
      </fill>
      <alignment horizontal="right" vertical="center" textRotation="0" wrapText="0" indent="1" justifyLastLine="0" shrinkToFit="0" readingOrder="0"/>
      <border diagonalUp="0" diagonalDown="0" outline="0">
        <left/>
        <right/>
        <top/>
        <bottom/>
      </border>
      <protection locked="0" hidden="0"/>
    </dxf>
    <dxf>
      <font>
        <b/>
      </font>
    </dxf>
    <dxf>
      <font>
        <b/>
      </font>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
        </patternFill>
      </fill>
      <alignment horizontal="right" vertical="center" textRotation="0" wrapText="0" indent="1" justifyLastLine="0" shrinkToFit="0" readingOrder="0"/>
      <border diagonalUp="0" diagonalDown="0" outline="0">
        <left/>
        <right/>
        <top/>
        <bottom/>
      </border>
      <protection locked="0" hidden="0"/>
    </dxf>
    <dxf>
      <fill>
        <patternFill>
          <bgColor theme="4" tint="0.5999938962981048"/>
        </patternFill>
      </fill>
    </dxf>
    <dxf>
      <fill>
        <patternFill>
          <bgColor theme="4" tint="0.5999938962981048"/>
        </patternFill>
      </fill>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
        </patternFill>
      </fill>
      <alignment horizontal="left" vertical="center" textRotation="0" wrapText="1" indent="1" justifyLastLine="0" shrinkToFit="0" readingOrder="0"/>
    </dxf>
    <dxf>
      <numFmt numFmtId="34" formatCode="_-* #,##0.00\ &quot;€&quot;_-;\-* #,##0.00\ &quot;€&quot;_-;_-* &quot;-&quot;??\ &quot;€&quot;_-;_-@_-"/>
    </dxf>
    <dxf>
      <numFmt numFmtId="34" formatCode="_-* #,##0.00\ &quot;€&quot;_-;\-* #,##0.00\ &quot;€&quot;_-;_-* &quot;-&quot;??\ &quot;€&quot;_-;_-@_-"/>
    </dxf>
    <dxf>
      <font>
        <strike val="0"/>
        <outline val="0"/>
        <shadow val="0"/>
        <u val="none"/>
        <vertAlign val="baseline"/>
        <sz val="11"/>
        <color theme="3" tint="0.249977111117893"/>
        <name val="Franklin Gothic Book"/>
        <family val="2"/>
        <scheme val="minor"/>
      </font>
      <numFmt numFmtId="34" formatCode="_-* #,##0.00\ &quot;€&quot;_-;\-* #,##0.00\ &quot;€&quot;_-;_-* &quot;-&quot;??\ &quot;€&quot;_-;_-@_-"/>
    </dxf>
    <dxf>
      <font>
        <strike val="0"/>
        <outline val="0"/>
        <shadow val="0"/>
        <u val="none"/>
        <vertAlign val="baseline"/>
        <sz val="11"/>
        <color theme="3" tint="0.249977111117893"/>
        <name val="Franklin Gothic Book"/>
        <family val="2"/>
        <scheme val="minor"/>
      </font>
    </dxf>
    <dxf>
      <font>
        <strike val="0"/>
        <outline val="0"/>
        <shadow val="0"/>
        <u val="none"/>
        <vertAlign val="baseline"/>
        <sz val="11"/>
        <color theme="3" tint="0.249977111117893"/>
        <name val="Franklin Gothic Book"/>
        <family val="2"/>
        <scheme val="minor"/>
      </font>
    </dxf>
    <dxf>
      <font>
        <strike val="0"/>
        <outline val="0"/>
        <shadow val="0"/>
        <u val="none"/>
        <vertAlign val="baseline"/>
        <sz val="11"/>
        <color theme="3" tint="0.249977111117893"/>
        <name val="Franklin Gothic Book"/>
        <family val="2"/>
        <scheme val="minor"/>
      </font>
    </dxf>
    <dxf>
      <font>
        <b/>
      </font>
    </dxf>
    <dxf>
      <numFmt numFmtId="34" formatCode="_-* #,##0.00\ &quot;€&quot;_-;\-* #,##0.00\ &quot;€&quot;_-;_-* &quot;-&quot;??\ &quot;€&quot;_-;_-@_-"/>
      <alignment horizontal="left" vertical="center" textRotation="0" wrapText="0" indent="0" justifyLastLine="0" shrinkToFit="0" readingOrder="0"/>
    </dxf>
    <dxf>
      <alignment horizontal="left" vertical="center" textRotation="0" wrapText="0" relativeIndent="-1" justifyLastLine="0" shrinkToFit="0" readingOrder="0"/>
    </dxf>
    <dxf>
      <font>
        <b val="0"/>
        <i val="0"/>
        <strike val="0"/>
        <condense val="0"/>
        <extend val="0"/>
        <outline val="0"/>
        <shadow val="0"/>
        <u val="none"/>
        <vertAlign val="baseline"/>
        <sz val="11"/>
        <color theme="1" tint="0.3499862666707358"/>
        <name val="Franklin Gothic Book"/>
        <family val="2"/>
        <scheme val="minor"/>
      </font>
      <numFmt numFmtId="0" formatCode="General"/>
      <alignment horizontal="left" vertical="center" textRotation="0" wrapText="1" indent="1" justifyLastLine="0" shrinkToFit="0" readingOrder="0"/>
      <protection locked="1" hidden="0"/>
    </dxf>
    <dxf>
      <font>
        <b val="0"/>
        <i val="0"/>
        <strike val="0"/>
        <condense val="0"/>
        <extend val="0"/>
        <outline val="0"/>
        <shadow val="0"/>
        <u val="none"/>
        <vertAlign val="baseline"/>
        <sz val="11"/>
        <color theme="1" tint="0.3499862666707358"/>
        <name val="Franklin Gothic Book"/>
        <family val="2"/>
        <scheme val="minor"/>
      </font>
      <numFmt numFmtId="0" formatCode="General"/>
      <alignment horizontal="left" vertical="center" textRotation="0" wrapText="1" indent="1" justifyLastLine="0" shrinkToFit="0" readingOrder="0"/>
      <protection locked="1" hidden="0"/>
    </dxf>
    <dxf>
      <font>
        <b val="0"/>
        <i val="0"/>
        <strike val="0"/>
        <condense val="0"/>
        <extend val="0"/>
        <outline val="0"/>
        <shadow val="0"/>
        <u val="none"/>
        <vertAlign val="baseline"/>
        <sz val="11"/>
        <color theme="1" tint="0.3499862666707358"/>
        <name val="Franklin Gothic Book"/>
        <family val="2"/>
        <scheme val="minor"/>
      </font>
      <numFmt numFmtId="0" formatCode="General"/>
      <alignment horizontal="right" vertical="center" textRotation="0" wrapText="0" indent="1" justifyLastLine="0" shrinkToFit="0" readingOrder="0"/>
      <protection locked="1" hidden="0"/>
    </dxf>
    <dxf>
      <numFmt numFmtId="19" formatCode="dd/mm/yyyy"/>
    </dxf>
    <dxf>
      <fill>
        <patternFill patternType="solid">
          <fgColor indexed="64"/>
          <bgColor rgb="FFF5F5F5"/>
        </patternFill>
      </fill>
      <border diagonalUp="0" diagonalDown="0">
        <left style="medium">
          <color rgb="FFF5F5F5"/>
        </left>
        <right/>
        <top style="medium">
          <color rgb="FFF5F5F5"/>
        </top>
        <bottom style="medium">
          <color rgb="FFF5F5F5"/>
        </bottom>
        <vertical style="medium">
          <color rgb="FFF5F5F5"/>
        </vertical>
        <horizontal style="medium">
          <color rgb="FFF5F5F5"/>
        </horizontal>
      </border>
    </dxf>
    <dxf>
      <numFmt numFmtId="166" formatCode="#,##0.00\ &quot;€&quot;"/>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numFmt numFmtId="166" formatCode="#,##0.00\ &quot;€&quot;"/>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numFmt numFmtId="166" formatCode="#,##0.00\ &quot;€&quot;"/>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numFmt numFmtId="166" formatCode="#,##0.00\ &quot;€&quot;"/>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numFmt numFmtId="166" formatCode="#,##0.00\ &quot;€&quot;"/>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numFmt numFmtId="166" formatCode="#,##0.00\ &quot;€&quot;"/>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numFmt numFmtId="166" formatCode="#,##0.00\ &quot;€&quot;"/>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numFmt numFmtId="166" formatCode="#,##0.00\ &quot;€&quot;"/>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numFmt numFmtId="166" formatCode="#,##0.00\ &quot;€&quot;"/>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numFmt numFmtId="166" formatCode="#,##0.00\ &quot;€&quot;"/>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numFmt numFmtId="166" formatCode="#,##0.00\ &quot;€&quot;"/>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numFmt numFmtId="166" formatCode="#,##0.00\ &quot;€&quot;"/>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font>
        <b/>
        <strike val="0"/>
        <outline val="0"/>
        <shadow val="0"/>
        <u val="none"/>
        <vertAlign val="baseline"/>
        <sz val="11"/>
        <name val="Franklin Gothic Book"/>
        <family val="2"/>
        <scheme val="minor"/>
      </font>
      <border diagonalUp="0" diagonalDown="0">
        <left/>
        <right style="medium">
          <color rgb="FFF5F5F5"/>
        </right>
        <top style="medium">
          <color rgb="FFF5F5F5"/>
        </top>
        <bottom style="medium">
          <color rgb="FFF5F5F5"/>
        </bottom>
        <vertical style="medium">
          <color rgb="FFF5F5F5"/>
        </vertical>
        <horizontal style="medium">
          <color rgb="FFF5F5F5"/>
        </horizontal>
      </border>
    </dxf>
    <dxf>
      <border>
        <top style="medium">
          <color rgb="FFF5F5F5"/>
        </top>
      </border>
    </dxf>
    <dxf>
      <border diagonalUp="0" diagonalDown="0">
        <left style="medium">
          <color rgb="FFF5F5F5"/>
        </left>
        <right style="medium">
          <color rgb="FFF5F5F5"/>
        </right>
        <top style="medium">
          <color rgb="FFF5F5F5"/>
        </top>
        <bottom style="medium">
          <color rgb="FFF5F5F5"/>
        </bottom>
      </border>
    </dxf>
    <dxf>
      <alignment horizontal="center" vertical="center" textRotation="0" wrapText="0" indent="0" justifyLastLine="0" shrinkToFit="0" readingOrder="0"/>
    </dxf>
    <dxf>
      <font>
        <color theme="4"/>
      </font>
    </dxf>
    <dxf>
      <font>
        <b/>
        <i val="0"/>
        <sz val="11"/>
        <color theme="1" tint="0.3499862666707358"/>
      </font>
      <fill>
        <patternFill>
          <bgColor theme="0"/>
        </patternFill>
      </fill>
      <border>
        <left style="thin">
          <color theme="0" tint="-0.3499862666707358"/>
        </left>
        <right style="thin">
          <color theme="0" tint="-0.3499862666707358"/>
        </right>
        <top style="thin">
          <color theme="0" tint="-0.3499862666707358"/>
        </top>
        <bottom style="thin">
          <color theme="0" tint="-0.3499862666707358"/>
        </bottom>
        <vertical/>
        <horizontal/>
      </border>
    </dxf>
    <dxf>
      <font>
        <b/>
        <i val="0"/>
        <sz val="8"/>
        <color theme="1" tint="0.3499862666707358"/>
        <name val="Franklin Gothic Book"/>
        <scheme val="minor"/>
      </font>
      <fill>
        <patternFill>
          <bgColor theme="2"/>
        </patternFill>
      </fill>
      <border>
        <left style="thin">
          <color theme="0" tint="-0.3499862666707358"/>
        </left>
        <right style="thin">
          <color theme="0" tint="-0.3499862666707358"/>
        </right>
        <top style="thin">
          <color theme="0" tint="-0.3499862666707358"/>
        </top>
        <bottom style="thin">
          <color theme="0" tint="-0.3499862666707358"/>
        </bottom>
        <vertical/>
        <horizontal/>
      </border>
    </dxf>
    <dxf>
      <font>
        <b val="0"/>
        <i val="0"/>
        <color theme="1" tint="0.3499862666707358"/>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6" tint="0.399945066682943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8"/>
      </font>
      <fill>
        <patternFill patternType="solid">
          <fgColor auto="1"/>
          <bgColor theme="6" tint="0.7999816888943144"/>
        </patternFill>
      </fill>
      <border>
        <left/>
        <right style="medium">
          <color theme="0"/>
        </right>
        <top style="medium">
          <color theme="0"/>
        </top>
        <bottom style="medium">
          <color theme="0"/>
        </bottom>
        <vertical style="medium">
          <color theme="0"/>
        </vertical>
        <horizontal style="medium">
          <color theme="0"/>
        </horizontal>
      </border>
    </dxf>
    <dxf>
      <font>
        <b val="0"/>
        <i val="0"/>
        <color theme="1" tint="0.3499862666707358"/>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5" tint="0.399945066682943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8"/>
      </font>
      <fill>
        <patternFill patternType="solid">
          <fgColor auto="1"/>
          <bgColor theme="5" tint="0.7999816888943144"/>
        </patternFill>
      </fill>
      <border>
        <left/>
        <right/>
        <top style="medium">
          <color theme="0"/>
        </top>
        <bottom style="medium">
          <color theme="0"/>
        </bottom>
        <vertical style="medium">
          <color theme="0"/>
        </vertical>
        <horizontal style="medium">
          <color theme="0"/>
        </horizontal>
      </border>
    </dxf>
    <dxf>
      <font>
        <b val="0"/>
        <i val="0"/>
        <color theme="3" tint="0.249946592608417"/>
      </font>
      <fill>
        <patternFill>
          <bgColor theme="4" tint="0.7999816888943144"/>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4" tint="0.3999450666829432"/>
        </patternFill>
      </fill>
      <border>
        <left/>
        <right/>
        <top style="medium">
          <color theme="0"/>
        </top>
        <bottom style="thick">
          <color theme="1" tint="0.499984740745262"/>
        </bottom>
        <vertical style="medium">
          <color theme="0"/>
        </vertical>
        <horizontal style="medium">
          <color theme="0"/>
        </horizontal>
      </border>
    </dxf>
    <dxf>
      <font>
        <b val="0"/>
        <i val="0"/>
        <color theme="3" tint="0.249946592608417"/>
      </font>
      <fill>
        <patternFill patternType="none">
          <fgColor auto="1"/>
          <bgColor auto="1"/>
        </patternFill>
      </fill>
      <border>
        <left/>
        <right style="medium">
          <color theme="0"/>
        </right>
        <top style="medium">
          <color theme="0"/>
        </top>
        <bottom style="medium">
          <color theme="0"/>
        </bottom>
        <vertical style="medium">
          <color theme="0"/>
        </vertical>
        <horizontal style="medium">
          <color theme="0"/>
        </horizontal>
      </border>
    </dxf>
    <dxf>
      <font>
        <b/>
        <i val="0"/>
        <sz val="11"/>
        <color theme="1" tint="0.3499862666707358"/>
        <name val="Franklin Gothic Book"/>
        <scheme val="minor"/>
      </font>
      <border>
        <vertical/>
        <horizontal/>
      </border>
    </dxf>
    <dxf>
      <font>
        <color theme="1" tint="0.3499862666707358"/>
      </font>
      <border>
        <left style="thin">
          <color theme="0" tint="-0.249946592608417"/>
        </left>
        <right style="thin">
          <color theme="0" tint="-0.249946592608417"/>
        </right>
        <top style="thin">
          <color theme="0" tint="-0.249946592608417"/>
        </top>
        <bottom style="thin">
          <color theme="0" tint="-0.249946592608417"/>
        </bottom>
        <vertical/>
        <horizontal/>
      </border>
    </dxf>
  </dxfs>
  <tableStyles count="6" defaultTableStyle="TableStyleMedium2" defaultPivotStyle="PivotStyleLight16">
    <tableStyle name="Escala de tiempo de presupuesto quincenal" pivot="0" table="0" count="9" xr9:uid="{51731929-DF49-4581-BE25-952CCA7077AD}">
      <tableStyleElement type="wholeTable" dxfId="135"/>
      <tableStyleElement type="headerRow" dxfId="134"/>
    </tableStyle>
    <tableStyle name="Gastos" pivot="0" count="3" xr9:uid="{02B32866-BB27-4A89-BB74-A933946502D6}">
      <tableStyleElement type="wholeTable" dxfId="133"/>
      <tableStyleElement type="headerRow" dxfId="132"/>
      <tableStyleElement type="firstRowStripe" dxfId="131"/>
    </tableStyle>
    <tableStyle name="Ingresos" pivot="0" count="3" xr9:uid="{EA7E557F-1976-40EB-A4E7-C55FAF0501F1}">
      <tableStyleElement type="wholeTable" dxfId="130"/>
      <tableStyleElement type="headerRow" dxfId="129"/>
      <tableStyleElement type="firstRowStripe" dxfId="128"/>
    </tableStyle>
    <tableStyle name="Listas de datos" pivot="0" count="3" xr9:uid="{F683144F-F5CE-4489-ABF9-010F01957876}">
      <tableStyleElement type="wholeTable" dxfId="127"/>
      <tableStyleElement type="headerRow" dxfId="126"/>
      <tableStyleElement type="firstRowStripe" dxfId="125"/>
    </tableStyle>
    <tableStyle name="Segmentaciones de presupuestos de vivienda" pivot="0" table="0" count="10" xr9:uid="{0863A74F-441A-4B6B-B7BF-F27F015B67DB}">
      <tableStyleElement type="wholeTable" dxfId="124"/>
      <tableStyleElement type="headerRow" dxfId="123"/>
    </tableStyle>
    <tableStyle name="Tabla dinámica de presupuesto quincenal" table="0" count="12" xr9:uid="{B90C2054-9C11-414B-B40F-272E7293913F}">
      <tableStyleElement type="wholeTable" dxfId="11"/>
      <tableStyleElement type="headerRow" dxfId="10"/>
      <tableStyleElement type="totalRow" dxfId="9"/>
      <tableStyleElement type="firstRowStripe" dxfId="8"/>
      <tableStyleElement type="firstHeaderCell" dxfId="7"/>
      <tableStyleElement type="firstSubtotalRow" dxfId="6"/>
      <tableStyleElement type="secondSubtotalRow" dxfId="5"/>
      <tableStyleElement type="firstColumnSubheading" dxfId="4"/>
      <tableStyleElement type="firstRowSubheading" dxfId="3"/>
      <tableStyleElement type="secondRowSubheading" dxfId="2"/>
      <tableStyleElement type="pageFieldLabels" dxfId="1"/>
      <tableStyleElement type="pageFieldValues" dxfId="0"/>
    </tableStyle>
  </tableStyles>
  <colors>
    <mruColors>
      <color rgb="FFF7F7F7"/>
      <color rgb="FFECBC1A"/>
      <color rgb="FFF5F5F5"/>
      <color rgb="FFFEFCF4"/>
      <color rgb="FFE7E98F"/>
    </mruColors>
  </colors>
  <extLst>
    <ext xmlns:x14="http://schemas.microsoft.com/office/spreadsheetml/2009/9/main" uri="{46F421CA-312F-682f-3DD2-61675219B42D}">
      <x14:dxfs count="8">
        <dxf>
          <font>
            <b/>
            <i val="0"/>
            <sz val="8"/>
            <color theme="0" tint="-0.249946592608417"/>
            <name val="Franklin Gothic Book"/>
            <scheme val="minor"/>
          </font>
          <fill>
            <patternFill patternType="solid">
              <fgColor auto="1"/>
              <bgColor theme="0" tint="-0.14996795556505021"/>
            </patternFill>
          </fill>
          <border>
            <left style="thin">
              <color theme="5"/>
            </left>
            <right style="thin">
              <color theme="5"/>
            </right>
            <top style="thin">
              <color theme="5"/>
            </top>
            <bottom style="thin">
              <color theme="5"/>
            </bottom>
            <vertical/>
            <horizontal/>
          </border>
        </dxf>
        <dxf>
          <font>
            <color theme="0" tint="-0.249946592608417"/>
          </font>
          <fill>
            <patternFill>
              <bgColor theme="0" tint="-0.14996795556505021"/>
            </patternFill>
          </fill>
        </dxf>
        <dxf>
          <font>
            <b/>
            <i val="0"/>
            <sz val="8"/>
            <color theme="3"/>
            <name val="Franklin Gothic Book"/>
            <scheme val="minor"/>
          </font>
          <fill>
            <patternFill patternType="solid">
              <fgColor auto="1"/>
              <bgColor theme="4" tint="0.7999816888943144"/>
            </patternFill>
          </fill>
          <border>
            <left style="thin">
              <color theme="5"/>
            </left>
            <right style="thin">
              <color theme="5"/>
            </right>
            <top style="thin">
              <color theme="5"/>
            </top>
            <bottom style="thin">
              <color theme="5"/>
            </bottom>
            <vertical/>
            <horizontal/>
          </border>
        </dxf>
        <dxf>
          <font>
            <color theme="3"/>
          </font>
          <fill>
            <patternFill>
              <bgColor theme="4" tint="0.7999816888943144"/>
            </patternFill>
          </fill>
        </dxf>
        <dxf>
          <font>
            <b/>
            <i val="0"/>
            <sz val="8"/>
            <color theme="0" tint="-0.249946592608417"/>
            <name val="Franklin Gothic Book"/>
            <scheme val="minor"/>
          </font>
          <fill>
            <patternFill patternType="solid">
              <fgColor theme="4" tint="0.7998901333658864"/>
              <bgColor theme="0" tint="-0.14996795556505021"/>
            </patternFill>
          </fill>
          <border>
            <left style="thin">
              <color theme="0"/>
            </left>
            <right style="thin">
              <color theme="0"/>
            </right>
            <top style="thin">
              <color theme="0"/>
            </top>
            <bottom style="thin">
              <color theme="0"/>
            </bottom>
            <vertical/>
            <horizontal/>
          </border>
        </dxf>
        <dxf>
          <font>
            <b/>
            <i val="0"/>
            <sz val="8"/>
            <color theme="1" tint="0.3499862666707358"/>
            <name val="Franklin Gothic Book"/>
            <scheme val="minor"/>
          </font>
          <fill>
            <patternFill patternType="solid">
              <fgColor auto="1"/>
              <bgColor theme="4" tint="0.7999816888943144"/>
            </patternFill>
          </fill>
          <border>
            <left style="thin">
              <color theme="4"/>
            </left>
            <right style="thin">
              <color theme="4"/>
            </right>
            <top style="thin">
              <color theme="4"/>
            </top>
            <bottom style="thin">
              <color theme="4"/>
            </bottom>
            <vertical/>
            <horizontal/>
          </border>
        </dxf>
        <dxf>
          <font>
            <color theme="0" tint="-0.249946592608417"/>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dxf>
          <font>
            <b/>
            <i val="0"/>
            <sz val="8"/>
            <color theme="1" tint="0.3499862666707358"/>
            <name val="Franklin Gothic Book"/>
            <scheme val="minor"/>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x14:dxfs>
    </ext>
    <ext xmlns:x14="http://schemas.microsoft.com/office/spreadsheetml/2009/9/main" uri="{EB79DEF2-80B8-43e5-95BD-54CBDDF9020C}">
      <x14:slicerStyles defaultSlicerStyle="SlicerStyleLight1">
        <x14:slicerStyle name="Segmentaciones de presupuestos de vivienda">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A0A4C193-F2C1-4fcb-8827-314CF55A85BB}">
      <x15:dxfs count="7">
        <dxf>
          <fill>
            <patternFill patternType="solid">
              <fgColor theme="4" tint="0.3999755851924192"/>
              <bgColor theme="4" tint="0.3999755851924192"/>
            </patternFill>
          </fill>
          <border>
            <vertical/>
            <horizontal/>
          </border>
        </dxf>
        <dxf>
          <fill>
            <gradientFill degree="90">
              <stop position="0">
                <color theme="0" tint="-0.1499984740745262"/>
              </stop>
              <stop position="1">
                <color theme="0" tint="-0.1499984740745262"/>
              </stop>
            </gradientFill>
          </fill>
          <border>
            <vertical/>
            <horizontal/>
          </border>
        </dxf>
        <dxf>
          <fill>
            <gradientFill degree="90">
              <stop position="0">
                <color theme="4" tint="0.5999938962981048"/>
              </stop>
              <stop position="1">
                <color theme="4"/>
              </stop>
            </gradientFill>
          </fill>
          <border>
            <vertical/>
            <horizontal/>
          </border>
        </dxf>
        <dxf>
          <font>
            <sz val="9"/>
            <color theme="1" tint="0.3499862666707358"/>
          </font>
          <border>
            <left/>
            <right/>
            <top/>
            <bottom/>
            <vertical/>
            <horizontal/>
          </border>
        </dxf>
        <dxf>
          <font>
            <sz val="9"/>
            <color theme="1" tint="0.3499862666707358"/>
          </font>
          <border>
            <left/>
            <right/>
            <top/>
            <bottom/>
            <vertical/>
            <horizontal/>
          </border>
        </dxf>
        <dxf>
          <font>
            <b/>
            <i val="0"/>
            <sz val="9"/>
            <color theme="1" tint="0.3499862666707358"/>
          </font>
          <border>
            <left/>
            <right/>
            <top/>
            <bottom/>
            <vertical/>
            <horizontal/>
          </border>
        </dxf>
        <dxf>
          <font>
            <b/>
            <i val="0"/>
            <sz val="10"/>
            <color theme="1" tint="0.3499862666707358"/>
          </font>
          <border>
            <left/>
            <right/>
            <top/>
            <bottom/>
            <vertical/>
            <horizontal/>
          </border>
        </dxf>
      </x15:dxfs>
    </ext>
    <ext xmlns:x15="http://schemas.microsoft.com/office/spreadsheetml/2010/11/main" uri="{9260A510-F301-46a8-8635-F512D64BE5F5}">
      <x15:timelineStyles defaultTimelineStyle="TimeSlicerStyleLight1">
        <x15:timelineStyle name="Escala de tiempo de presupuesto quincenal">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&#65279;<?xml version="1.0" encoding="utf-8"?><Relationships xmlns="http://schemas.openxmlformats.org/package/2006/relationships"><Relationship Type="http://schemas.microsoft.com/office/2007/relationships/slicerCache" Target="/xl/slicerCaches/slicerCache1.xml" Id="rId8" /><Relationship Type="http://schemas.openxmlformats.org/officeDocument/2006/relationships/sharedStrings" Target="/xl/sharedStrings.xml" Id="rId13" /><Relationship Type="http://schemas.openxmlformats.org/officeDocument/2006/relationships/worksheet" Target="/xl/worksheets/sheet31.xml" Id="rId3" /><Relationship Type="http://schemas.openxmlformats.org/officeDocument/2006/relationships/pivotCacheDefinition" Target="/xl/pivotCache/pivotCacheDefinition11.xml" Id="rId7" /><Relationship Type="http://schemas.openxmlformats.org/officeDocument/2006/relationships/styles" Target="/xl/styles.xml" Id="rId12" /><Relationship Type="http://schemas.openxmlformats.org/officeDocument/2006/relationships/customXml" Target="/customXml/item3.xml" Id="rId17" /><Relationship Type="http://schemas.openxmlformats.org/officeDocument/2006/relationships/worksheet" Target="/xl/worksheets/sheet22.xml" Id="rId2" /><Relationship Type="http://schemas.openxmlformats.org/officeDocument/2006/relationships/customXml" Target="/customXml/item22.xml" Id="rId16" /><Relationship Type="http://schemas.openxmlformats.org/officeDocument/2006/relationships/worksheet" Target="/xl/worksheets/sheet13.xml" Id="rId1" /><Relationship Type="http://schemas.openxmlformats.org/officeDocument/2006/relationships/worksheet" Target="/xl/worksheets/sheet64.xml" Id="rId6" /><Relationship Type="http://schemas.openxmlformats.org/officeDocument/2006/relationships/theme" Target="/xl/theme/theme11.xml" Id="rId11" /><Relationship Type="http://schemas.openxmlformats.org/officeDocument/2006/relationships/worksheet" Target="/xl/worksheets/sheet55.xml" Id="rId5" /><Relationship Type="http://schemas.openxmlformats.org/officeDocument/2006/relationships/customXml" Target="/customXml/item13.xml" Id="rId15" /><Relationship Type="http://schemas.microsoft.com/office/2011/relationships/timelineCache" Target="/xl/timelineCaches/timelineCache1.xml" Id="rId10" /><Relationship Type="http://schemas.openxmlformats.org/officeDocument/2006/relationships/worksheet" Target="/xl/worksheets/sheet46.xml" Id="rId4" /><Relationship Type="http://schemas.microsoft.com/office/2007/relationships/slicerCache" Target="/xl/slicerCaches/slicerCache22.xml" Id="rId9" /><Relationship Type="http://schemas.openxmlformats.org/officeDocument/2006/relationships/calcChain" Target="/xl/calcChain.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_rels/chart33.xml.rels>&#65279;<?xml version="1.0" encoding="utf-8"?><Relationships xmlns="http://schemas.openxmlformats.org/package/2006/relationships"><Relationship Type="http://schemas.microsoft.com/office/2011/relationships/chartColorStyle" Target="/xl/charts/colors33.xml" Id="rId2" /><Relationship Type="http://schemas.microsoft.com/office/2011/relationships/chartStyle" Target="/xl/charts/style33.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4.5341919618460902E-2"/>
          <c:y val="0"/>
          <c:w val="0.90931616076307797"/>
          <c:h val="0.80235001801069095"/>
        </c:manualLayout>
      </c:layout>
      <c:barChart>
        <c:barDir val="bar"/>
        <c:grouping val="stacked"/>
        <c:varyColors val="0"/>
        <c:ser>
          <c:idx val="0"/>
          <c:order val="0"/>
          <c:tx>
            <c:strRef>
              <c:f>Panel!$B$3</c:f>
              <c:strCache>
                <c:ptCount val="1"/>
                <c:pt idx="0">
                  <c:v>TOTALES DE MESES</c:v>
                </c:pt>
              </c:strCache>
            </c:strRef>
          </c:tx>
          <c:spPr>
            <a:solidFill>
              <a:schemeClr val="dk1">
                <a:tint val="88500"/>
                <a:alpha val="70000"/>
              </a:schemeClr>
            </a:solidFill>
            <a:ln>
              <a:noFill/>
            </a:ln>
            <a:effectLst/>
          </c:spPr>
          <c:invertIfNegative val="0"/>
          <c:dPt>
            <c:idx val="0"/>
            <c:invertIfNegative val="0"/>
            <c:bubble3D val="0"/>
            <c:spPr>
              <a:solidFill>
                <a:schemeClr val="bg1"/>
              </a:solidFill>
              <a:ln>
                <a:noFill/>
              </a:ln>
              <a:effectLst/>
            </c:spPr>
            <c:extLst>
              <c:ext xmlns:c16="http://schemas.microsoft.com/office/drawing/2014/chart" uri="{C3380CC4-5D6E-409C-BE32-E72D297353CC}">
                <c16:uniqueId val="{00000001-6A13-4EC3-9B00-29EEAEB2F423}"/>
              </c:ext>
            </c:extLst>
          </c:dPt>
          <c:dPt>
            <c:idx val="1"/>
            <c:invertIfNegative val="0"/>
            <c:bubble3D val="0"/>
            <c:spPr>
              <a:solidFill>
                <a:schemeClr val="bg1"/>
              </a:solidFill>
              <a:ln>
                <a:noFill/>
              </a:ln>
              <a:effectLst/>
            </c:spPr>
            <c:extLst>
              <c:ext xmlns:c16="http://schemas.microsoft.com/office/drawing/2014/chart" uri="{C3380CC4-5D6E-409C-BE32-E72D297353CC}">
                <c16:uniqueId val="{00000003-6A13-4EC3-9B00-29EEAEB2F423}"/>
              </c:ext>
            </c:extLst>
          </c:dPt>
          <c:dLbls>
            <c:dLbl>
              <c:idx val="0"/>
              <c:tx>
                <c:strRef>
                  <c:f>Panel!$D$4</c:f>
                  <c:strCache>
                    <c:ptCount val="1"/>
                    <c:pt idx="0">
                      <c:v>0 €</c:v>
                    </c:pt>
                  </c:strCache>
                </c:strRef>
              </c:tx>
              <c:numFmt formatCode="#,##0\ &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{DCE7FBC2-AA87-424B-8516-4F10A2664B71}</c15:txfldGUID>
                      <c15:f>Panel!$D$4</c15:f>
                      <c15:dlblFieldTableCache>
                        <c:ptCount val="1"/>
                        <c:pt idx="0">
                          <c:v>0 €</c:v>
                        </c:pt>
                      </c15:dlblFieldTableCache>
                    </c15:dlblFTEntry>
                  </c15:dlblFieldTable>
                  <c15:showDataLabelsRange val="0"/>
                </c:ext>
                <c:ext xmlns:c16="http://schemas.microsoft.com/office/drawing/2014/chart" uri="{C3380CC4-5D6E-409C-BE32-E72D297353CC}">
                  <c16:uniqueId val="{00000001-6A13-4EC3-9B00-29EEAEB2F423}"/>
                </c:ext>
              </c:extLst>
            </c:dLbl>
            <c:dLbl>
              <c:idx val="1"/>
              <c:tx>
                <c:strRef>
                  <c:f>Panel!$D$5</c:f>
                  <c:strCache>
                    <c:ptCount val="1"/>
                    <c:pt idx="0">
                      <c:v>0 €</c:v>
                    </c:pt>
                  </c:strCache>
                </c:strRef>
              </c:tx>
              <c:numFmt formatCode="#,##0\ &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{8B68B232-3987-4AE0-980D-123CC623F87F}</c15:txfldGUID>
                      <c15:f>Panel!$D$5</c15:f>
                      <c15:dlblFieldTableCache>
                        <c:ptCount val="1"/>
                        <c:pt idx="0">
                          <c:v>0 €</c:v>
                        </c:pt>
                      </c15:dlblFieldTableCache>
                    </c15:dlblFTEntry>
                  </c15:dlblFieldTable>
                  <c15:showDataLabelsRange val="0"/>
                </c:ext>
                <c:ext xmlns:c16="http://schemas.microsoft.com/office/drawing/2014/chart" uri="{C3380CC4-5D6E-409C-BE32-E72D297353CC}">
                  <c16:uniqueId val="{00000003-6A13-4EC3-9B00-29EEAEB2F4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Panel!$B$4:$B$5</c:f>
              <c:strCache>
                <c:ptCount val="2"/>
                <c:pt idx="0">
                  <c:v>INGRESOS</c:v>
                </c:pt>
                <c:pt idx="1">
                  <c:v>GASTOS</c:v>
                </c:pt>
              </c:strCache>
            </c:strRef>
          </c:cat>
          <c:val>
            <c:numRef>
              <c:f>Panel!$D$4:$D$5</c:f>
              <c:numCache>
                <c:formatCode>#,##0\ "€"</c:formatCode>
                <c:ptCount val="2"/>
                <c:pt idx="0">
                  <c:v>0</c:v>
                </c:pt>
                <c:pt idx="1">
                  <c:v>0</c:v>
                </c:pt>
              </c:numCache>
            </c:numRef>
          </c:val>
          <c:extLst>
            <c:ext xmlns:c16="http://schemas.microsoft.com/office/drawing/2014/chart" uri="{C3380CC4-5D6E-409C-BE32-E72D297353CC}">
              <c16:uniqueId val="{00000004-6A13-4EC3-9B00-29EEAEB2F423}"/>
            </c:ext>
          </c:extLst>
        </c:ser>
        <c:dLbls>
          <c:dLblPos val="inBase"/>
          <c:showLegendKey val="0"/>
          <c:showVal val="1"/>
          <c:showCatName val="0"/>
          <c:showSerName val="0"/>
          <c:showPercent val="0"/>
          <c:showBubbleSize val="0"/>
        </c:dLbls>
        <c:gapWidth val="50"/>
        <c:overlap val="100"/>
        <c:axId val="-1860767168"/>
        <c:axId val="-1860764416"/>
      </c:barChart>
      <c:catAx>
        <c:axId val="-1860767168"/>
        <c:scaling>
          <c:orientation val="minMax"/>
        </c:scaling>
        <c:delete val="1"/>
        <c:axPos val="l"/>
        <c:numFmt formatCode="General" sourceLinked="0"/>
        <c:majorTickMark val="none"/>
        <c:minorTickMark val="none"/>
        <c:tickLblPos val="nextTo"/>
        <c:crossAx val="-1860764416"/>
        <c:crosses val="autoZero"/>
        <c:auto val="1"/>
        <c:lblAlgn val="ctr"/>
        <c:lblOffset val="100"/>
        <c:noMultiLvlLbl val="0"/>
      </c:catAx>
      <c:valAx>
        <c:axId val="-1860764416"/>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quot;€&quot;"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8607671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3.73988456500738E-2"/>
          <c:y val="8.7619215119552705E-3"/>
          <c:w val="0.88491656019730502"/>
          <c:h val="0.861900469704318"/>
        </c:manualLayout>
      </c:layout>
      <c:barChart>
        <c:barDir val="bar"/>
        <c:grouping val="stacked"/>
        <c:varyColors val="0"/>
        <c:ser>
          <c:idx val="0"/>
          <c:order val="0"/>
          <c:tx>
            <c:strRef>
              <c:f>Panel!$I$3</c:f>
              <c:strCache>
                <c:ptCount val="1"/>
                <c:pt idx="0">
                  <c:v>TOTALES ANUALES</c:v>
                </c:pt>
              </c:strCache>
            </c:strRef>
          </c:tx>
          <c:spPr>
            <a:solidFill>
              <a:schemeClr val="bg1"/>
            </a:solidFill>
            <a:ln>
              <a:noFill/>
            </a:ln>
            <a:effectLst/>
          </c:spPr>
          <c:invertIfNegative val="0"/>
          <c:dPt>
            <c:idx val="0"/>
            <c:invertIfNegative val="0"/>
            <c:bubble3D val="0"/>
            <c:extLst>
              <c:ext xmlns:c16="http://schemas.microsoft.com/office/drawing/2014/chart" uri="{C3380CC4-5D6E-409C-BE32-E72D297353CC}">
                <c16:uniqueId val="{00000001-E547-40B9-8668-D8C6190539C6}"/>
              </c:ext>
            </c:extLst>
          </c:dPt>
          <c:dPt>
            <c:idx val="1"/>
            <c:invertIfNegative val="0"/>
            <c:bubble3D val="0"/>
            <c:extLst>
              <c:ext xmlns:c16="http://schemas.microsoft.com/office/drawing/2014/chart" uri="{C3380CC4-5D6E-409C-BE32-E72D297353CC}">
                <c16:uniqueId val="{00000003-E547-40B9-8668-D8C6190539C6}"/>
              </c:ext>
            </c:extLst>
          </c:dPt>
          <c:dLbls>
            <c:dLbl>
              <c:idx val="0"/>
              <c:tx>
                <c:strRef>
                  <c:f>Panel!$L$4</c:f>
                  <c:strCache>
                    <c:ptCount val="1"/>
                    <c:pt idx="0">
                      <c:v>10.742 €</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{4A9DA8A3-DDA5-441B-B7B5-D1A3769F33F7}</c15:txfldGUID>
                      <c15:f>Panel!$L$4</c15:f>
                      <c15:dlblFieldTableCache>
                        <c:ptCount val="1"/>
                        <c:pt idx="0">
                          <c:v>10.742 €</c:v>
                        </c:pt>
                      </c15:dlblFieldTableCache>
                    </c15:dlblFTEntry>
                  </c15:dlblFieldTable>
                  <c15:showDataLabelsRange val="0"/>
                </c:ext>
                <c:ext xmlns:c16="http://schemas.microsoft.com/office/drawing/2014/chart" uri="{C3380CC4-5D6E-409C-BE32-E72D297353CC}">
                  <c16:uniqueId val="{00000001-E547-40B9-8668-D8C6190539C6}"/>
                </c:ext>
              </c:extLst>
            </c:dLbl>
            <c:dLbl>
              <c:idx val="1"/>
              <c:tx>
                <c:strRef>
                  <c:f>Panel!$L$5</c:f>
                  <c:strCache>
                    <c:ptCount val="1"/>
                    <c:pt idx="0">
                      <c:v>13.200 €</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{621ABDB5-B82A-4EEE-9EF6-A587AD82C952}</c15:txfldGUID>
                      <c15:f>Panel!$L$5</c15:f>
                      <c15:dlblFieldTableCache>
                        <c:ptCount val="1"/>
                        <c:pt idx="0">
                          <c:v>13.200 €</c:v>
                        </c:pt>
                      </c15:dlblFieldTableCache>
                    </c15:dlblFTEntry>
                  </c15:dlblFieldTable>
                  <c15:showDataLabelsRange val="0"/>
                </c:ext>
                <c:ext xmlns:c16="http://schemas.microsoft.com/office/drawing/2014/chart" uri="{C3380CC4-5D6E-409C-BE32-E72D297353CC}">
                  <c16:uniqueId val="{00000003-E547-40B9-8668-D8C6190539C6}"/>
                </c:ext>
              </c:extLst>
            </c:dLbl>
            <c:numFmt formatCode="#,##0\ &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Panel!$I$4:$J$5</c:f>
              <c:strCache>
                <c:ptCount val="2"/>
                <c:pt idx="0">
                  <c:v>INGRESOS</c:v>
                </c:pt>
                <c:pt idx="1">
                  <c:v>GASTOS</c:v>
                </c:pt>
              </c:strCache>
            </c:strRef>
          </c:cat>
          <c:val>
            <c:numRef>
              <c:f>Panel!$L$4:$L$5</c:f>
              <c:numCache>
                <c:formatCode>#,##0\ "€"</c:formatCode>
                <c:ptCount val="2"/>
                <c:pt idx="0">
                  <c:v>10742</c:v>
                </c:pt>
                <c:pt idx="1">
                  <c:v>13200</c:v>
                </c:pt>
              </c:numCache>
            </c:numRef>
          </c:val>
          <c:extLst>
            <c:ext xmlns:c16="http://schemas.microsoft.com/office/drawing/2014/chart" uri="{C3380CC4-5D6E-409C-BE32-E72D297353CC}">
              <c16:uniqueId val="{00000004-E547-40B9-8668-D8C6190539C6}"/>
            </c:ext>
          </c:extLst>
        </c:ser>
        <c:dLbls>
          <c:dLblPos val="inBase"/>
          <c:showLegendKey val="0"/>
          <c:showVal val="1"/>
          <c:showCatName val="0"/>
          <c:showSerName val="0"/>
          <c:showPercent val="0"/>
          <c:showBubbleSize val="0"/>
        </c:dLbls>
        <c:gapWidth val="50"/>
        <c:overlap val="100"/>
        <c:axId val="-1860741872"/>
        <c:axId val="-1860739120"/>
      </c:barChart>
      <c:catAx>
        <c:axId val="-1860741872"/>
        <c:scaling>
          <c:orientation val="minMax"/>
        </c:scaling>
        <c:delete val="1"/>
        <c:axPos val="l"/>
        <c:numFmt formatCode="General" sourceLinked="0"/>
        <c:majorTickMark val="none"/>
        <c:minorTickMark val="none"/>
        <c:tickLblPos val="nextTo"/>
        <c:crossAx val="-1860739120"/>
        <c:crosses val="autoZero"/>
        <c:auto val="1"/>
        <c:lblAlgn val="ctr"/>
        <c:lblOffset val="100"/>
        <c:noMultiLvlLbl val="0"/>
      </c:catAx>
      <c:valAx>
        <c:axId val="-1860739120"/>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quot;€&quot;"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8607418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pivotSource>
    <c:name>[Office_65244463_TF03428919_Win32.xltx]Tabla dinámica de categorías!TotalesCategorías</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1"/>
          <c:showCatName val="1"/>
          <c:showSerName val="0"/>
          <c:showPercent val="0"/>
          <c:showBubbleSize val="0"/>
          <c:separator>
</c:separator>
          <c:extLst>
            <c:ext xmlns:c15="http://schemas.microsoft.com/office/drawing/2012/chart" uri="{CE6537A1-D6FC-4f65-9D91-7224C49458BB}"/>
          </c:extLst>
        </c:dLbl>
      </c:pivotFmt>
      <c:pivotFmt>
        <c:idx val="2"/>
        <c:dLbl>
          <c:idx val="0"/>
          <c:layout>
            <c:manualLayout>
              <c:x val="0.101993131563412"/>
              <c:y val="-0.157010992992083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3"/>
        <c:dLbl>
          <c:idx val="0"/>
          <c:layout>
            <c:manualLayout>
              <c:x val="-9.4295536728437296E-2"/>
              <c:y val="-0.14642598222857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4"/>
        <c:dLbl>
          <c:idx val="0"/>
          <c:layout>
            <c:manualLayout>
              <c:x val="-0.128934713485823"/>
              <c:y val="-0.132312634543891"/>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6"/>
        <c:dLbl>
          <c:idx val="0"/>
          <c:layout>
            <c:manualLayout>
              <c:x val="-0.203986263126824"/>
              <c:y val="-0.10937844455628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7"/>
        <c:dLbl>
          <c:idx val="0"/>
          <c:layout>
            <c:manualLayout>
              <c:x val="-0.138234256600233"/>
              <c:y val="-7.0566738423408507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8"/>
        <c:dLbl>
          <c:idx val="0"/>
          <c:layout>
            <c:manualLayout>
              <c:x val="-2.8865980631154298E-2"/>
              <c:y val="-0.155246824531498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9"/>
        <c:dLbl>
          <c:idx val="0"/>
          <c:layout>
            <c:manualLayout>
              <c:x val="0.19821306700059299"/>
              <c:y val="-8.4680086108090205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16"/>
      </c:pivotFmt>
      <c:pivotFmt>
        <c:idx val="17"/>
      </c:pivotFmt>
      <c:pivotFmt>
        <c:idx val="18"/>
      </c:pivotFmt>
      <c:pivotFmt>
        <c:idx val="19"/>
      </c:pivotFmt>
      <c:pivotFmt>
        <c:idx val="20"/>
        <c:dLbl>
          <c:idx val="0"/>
          <c:showLegendKey val="1"/>
          <c:showVal val="1"/>
          <c:showCatName val="1"/>
          <c:showSerName val="1"/>
          <c:showPercent val="1"/>
          <c:showBubbleSize val="1"/>
          <c:extLst>
            <c:ext xmlns:c15="http://schemas.microsoft.com/office/drawing/2012/chart" uri="{CE6537A1-D6FC-4f65-9D91-7224C49458BB}"/>
          </c:extLst>
        </c:dLbl>
      </c:pivotFmt>
      <c:pivotFmt>
        <c:idx val="21"/>
        <c:dLbl>
          <c:idx val="0"/>
          <c:showLegendKey val="0"/>
          <c:showVal val="1"/>
          <c:showCatName val="1"/>
          <c:showSerName val="0"/>
          <c:showPercent val="0"/>
          <c:showBubbleSize val="1"/>
          <c:extLst>
            <c:ext xmlns:c15="http://schemas.microsoft.com/office/drawing/2012/chart" uri="{CE6537A1-D6FC-4f65-9D91-7224C49458BB}"/>
          </c:extLst>
        </c:dLbl>
      </c:pivotFmt>
      <c:pivotFmt>
        <c:idx val="2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23"/>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24"/>
        <c:dLbl>
          <c:idx val="0"/>
          <c:layout>
            <c:manualLayout>
              <c:x val="-0.16753559223738601"/>
              <c:y val="-5.1160885356971102E-2"/>
            </c:manualLayout>
          </c:layout>
          <c:showLegendKey val="1"/>
          <c:showVal val="1"/>
          <c:showCatName val="1"/>
          <c:showSerName val="0"/>
          <c:showPercent val="0"/>
          <c:showBubbleSize val="1"/>
          <c:separator> </c:separator>
          <c:extLst>
            <c:ext xmlns:c15="http://schemas.microsoft.com/office/drawing/2012/chart" uri="{CE6537A1-D6FC-4f65-9D91-7224C49458BB}"/>
          </c:extLst>
        </c:dLbl>
      </c:pivotFmt>
      <c:pivotFmt>
        <c:idx val="25"/>
        <c:dLbl>
          <c:idx val="0"/>
          <c:layout>
            <c:manualLayout>
              <c:x val="-0.198957482871196"/>
              <c:y val="-8.7326338798968006E-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8.5725494683922404E-2"/>
                  <c:h val="7.01625076974004E-2"/>
                </c:manualLayout>
              </c15:layout>
            </c:ext>
          </c:extLst>
        </c:dLbl>
      </c:pivotFmt>
      <c:pivotFmt>
        <c:idx val="26"/>
        <c:dLbl>
          <c:idx val="0"/>
          <c:layout>
            <c:manualLayout>
              <c:x val="-0.114458165821653"/>
              <c:y val="-0.1331947187741830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7.6676869893673602E-2"/>
                  <c:h val="6.6634170776229906E-2"/>
                </c:manualLayout>
              </c15:layout>
            </c:ext>
          </c:extLst>
        </c:dLbl>
      </c:pivotFmt>
      <c:pivotFmt>
        <c:idx val="27"/>
        <c:dLbl>
          <c:idx val="0"/>
          <c:layout>
            <c:manualLayout>
              <c:x val="-7.0672156077799406E-2"/>
              <c:y val="-0.10849636032599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40025469557926"/>
                  <c:h val="6.6634170776229906E-2"/>
                </c:manualLayout>
              </c15:layout>
            </c:ext>
          </c:extLst>
        </c:dLbl>
      </c:pivotFmt>
      <c:pivotFmt>
        <c:idx val="28"/>
        <c:dLbl>
          <c:idx val="0"/>
          <c:layout>
            <c:manualLayout>
              <c:x val="0.111385463383488"/>
              <c:y val="-0.1049680234048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3852903927603299"/>
                  <c:h val="7.3690844618570797E-2"/>
                </c:manualLayout>
              </c15:layout>
            </c:ext>
          </c:extLst>
        </c:dLbl>
      </c:pivotFmt>
      <c:pivotFmt>
        <c:idx val="29"/>
        <c:dLbl>
          <c:idx val="0"/>
          <c:layout>
            <c:manualLayout>
              <c:x val="-1.30589853622021E-2"/>
              <c:y val="-0.112906781477454"/>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9.3130586587363506E-2"/>
                  <c:h val="6.8398339236815195E-2"/>
                </c:manualLayout>
              </c15:layout>
            </c:ext>
          </c:extLst>
        </c:dLbl>
      </c:pivotFmt>
      <c:pivotFmt>
        <c:idx val="30"/>
        <c:dLbl>
          <c:idx val="0"/>
          <c:layout>
            <c:manualLayout>
              <c:x val="0.192044023357861"/>
              <c:y val="-5.8217628654763202E-2"/>
            </c:manualLayout>
          </c:layout>
          <c:showLegendKey val="0"/>
          <c:showVal val="1"/>
          <c:showCatName val="1"/>
          <c:showSerName val="0"/>
          <c:showPercent val="0"/>
          <c:showBubbleSize val="1"/>
          <c:separator> </c:separator>
          <c:extLst>
            <c:ext xmlns:c15="http://schemas.microsoft.com/office/drawing/2012/chart" uri="{CE6537A1-D6FC-4f65-9D91-7224C49458BB}">
              <c15:layout>
                <c:manualLayout>
                  <c:w val="7.7140678600284798E-2"/>
                  <c:h val="6.4870002315644701E-2"/>
                </c:manualLayout>
              </c15:layout>
            </c:ext>
          </c:extLst>
        </c:dLbl>
      </c:pivotFmt>
      <c:pivotFmt>
        <c:idx val="31"/>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3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3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lumMod val="40000"/>
              <a:lumOff val="60000"/>
            </a:schemeClr>
          </a:solidFill>
          <a:ln>
            <a:noFill/>
          </a:ln>
          <a:effectLst/>
        </c:spPr>
        <c:dLbl>
          <c:idx val="0"/>
          <c:layout>
            <c:manualLayout>
              <c:x val="3.1152647975077313E-3"/>
              <c:y val="-3.572453793334114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lumMod val="60000"/>
              <a:lumOff val="40000"/>
            </a:schemeClr>
          </a:solidFill>
          <a:ln>
            <a:noFill/>
          </a:ln>
          <a:effectLst/>
        </c:spPr>
      </c:pivotFmt>
      <c:pivotFmt>
        <c:idx val="36"/>
        <c:spPr>
          <a:solidFill>
            <a:schemeClr val="accent3">
              <a:tint val="72000"/>
            </a:schemeClr>
          </a:solidFill>
          <a:ln>
            <a:noFill/>
          </a:ln>
          <a:effectLst/>
        </c:spPr>
      </c:pivotFmt>
      <c:pivotFmt>
        <c:idx val="37"/>
        <c:spPr>
          <a:solidFill>
            <a:schemeClr val="accent3">
              <a:tint val="86000"/>
            </a:schemeClr>
          </a:solidFill>
          <a:ln>
            <a:noFill/>
          </a:ln>
          <a:effectLst/>
        </c:spPr>
      </c:pivotFmt>
      <c:pivotFmt>
        <c:idx val="38"/>
        <c:spPr>
          <a:solidFill>
            <a:schemeClr val="accent3"/>
          </a:solidFill>
          <a:ln>
            <a:noFill/>
          </a:ln>
          <a:effectLst/>
        </c:spPr>
      </c:pivotFmt>
      <c:pivotFmt>
        <c:idx val="39"/>
        <c:spPr>
          <a:solidFill>
            <a:schemeClr val="accent3">
              <a:shade val="86000"/>
            </a:schemeClr>
          </a:solidFill>
          <a:ln>
            <a:noFill/>
          </a:ln>
          <a:effectLst/>
        </c:spPr>
      </c:pivotFmt>
      <c:pivotFmt>
        <c:idx val="40"/>
        <c:spPr>
          <a:solidFill>
            <a:srgbClr val="E7E98F"/>
          </a:solidFill>
          <a:ln>
            <a:noFill/>
          </a:ln>
          <a:effectLst/>
        </c:spPr>
      </c:pivotFmt>
      <c:pivotFmt>
        <c:idx val="41"/>
        <c:spPr>
          <a:solidFill>
            <a:schemeClr val="accent6">
              <a:lumMod val="75000"/>
            </a:schemeClr>
          </a:solidFill>
          <a:ln>
            <a:noFill/>
          </a:ln>
          <a:effectLst/>
        </c:spPr>
        <c:dLbl>
          <c:idx val="0"/>
          <c:layout>
            <c:manualLayout>
              <c:x val="-1.5576323987538998E-2"/>
              <c:y val="-2.679340345000583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3">
              <a:lumMod val="75000"/>
            </a:schemeClr>
          </a:solidFill>
          <a:ln>
            <a:noFill/>
          </a:ln>
          <a:effectLst/>
        </c:spPr>
      </c:pivotFmt>
      <c:pivotFmt>
        <c:idx val="4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dLbl>
          <c:idx val="0"/>
          <c:layout>
            <c:manualLayout>
              <c:x val="3.1152647975077313E-3"/>
              <c:y val="-3.572453793334114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lumMod val="60000"/>
              <a:lumOff val="40000"/>
            </a:schemeClr>
          </a:solidFill>
          <a:ln>
            <a:noFill/>
          </a:ln>
          <a:effectLst/>
        </c:spPr>
      </c:pivotFmt>
      <c:pivotFmt>
        <c:idx val="46"/>
        <c:spPr>
          <a:solidFill>
            <a:schemeClr val="accent3">
              <a:tint val="72000"/>
            </a:schemeClr>
          </a:solidFill>
          <a:ln>
            <a:noFill/>
          </a:ln>
          <a:effectLst/>
        </c:spPr>
      </c:pivotFmt>
      <c:pivotFmt>
        <c:idx val="47"/>
        <c:spPr>
          <a:solidFill>
            <a:schemeClr val="accent3">
              <a:tint val="86000"/>
            </a:schemeClr>
          </a:solidFill>
          <a:ln>
            <a:noFill/>
          </a:ln>
          <a:effectLst/>
        </c:spPr>
      </c:pivotFmt>
      <c:pivotFmt>
        <c:idx val="48"/>
        <c:spPr>
          <a:solidFill>
            <a:schemeClr val="accent3"/>
          </a:solidFill>
          <a:ln>
            <a:noFill/>
          </a:ln>
          <a:effectLst/>
        </c:spPr>
      </c:pivotFmt>
      <c:pivotFmt>
        <c:idx val="49"/>
        <c:spPr>
          <a:solidFill>
            <a:schemeClr val="accent3">
              <a:shade val="86000"/>
            </a:schemeClr>
          </a:solidFill>
          <a:ln>
            <a:noFill/>
          </a:ln>
          <a:effectLst/>
        </c:spPr>
        <c:dLbl>
          <c:idx val="0"/>
          <c:layout>
            <c:manualLayout>
              <c:x val="0"/>
              <c:y val="-3.034959386508052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50"/>
        <c:spPr>
          <a:solidFill>
            <a:srgbClr val="E7E98F"/>
          </a:solidFill>
          <a:ln>
            <a:noFill/>
          </a:ln>
          <a:effectLst/>
        </c:spPr>
      </c:pivotFmt>
      <c:pivotFmt>
        <c:idx val="51"/>
        <c:spPr>
          <a:solidFill>
            <a:schemeClr val="accent6">
              <a:lumMod val="75000"/>
            </a:schemeClr>
          </a:solidFill>
          <a:ln>
            <a:noFill/>
          </a:ln>
          <a:effectLst/>
        </c:spPr>
        <c:dLbl>
          <c:idx val="0"/>
          <c:layout>
            <c:manualLayout>
              <c:x val="-1.5576323987538998E-2"/>
              <c:y val="-2.679340345000583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3">
              <a:lumMod val="75000"/>
            </a:schemeClr>
          </a:solidFill>
          <a:ln>
            <a:noFill/>
          </a:ln>
          <a:effectLst/>
        </c:spPr>
      </c:pivotFmt>
    </c:pivotFmts>
    <c:plotArea>
      <c:layout/>
      <c:doughnutChart>
        <c:varyColors val="1"/>
        <c:ser>
          <c:idx val="0"/>
          <c:order val="0"/>
          <c:tx>
            <c:strRef>
              <c:f>'Tabla dinámica de categorías'!$C$3</c:f>
              <c:strCache>
                <c:ptCount val="1"/>
                <c:pt idx="0">
                  <c:v>Total</c:v>
                </c:pt>
              </c:strCache>
            </c:strRef>
          </c:tx>
          <c:spPr>
            <a:effectLst/>
          </c:spPr>
          <c:dPt>
            <c:idx val="0"/>
            <c:bubble3D val="0"/>
            <c:spPr>
              <a:solidFill>
                <a:schemeClr val="accent3">
                  <a:shade val="86000"/>
                </a:schemeClr>
              </a:solidFill>
              <a:ln>
                <a:noFill/>
              </a:ln>
              <a:effectLst/>
            </c:spPr>
            <c:extLst>
              <c:ext xmlns:c16="http://schemas.microsoft.com/office/drawing/2014/chart" uri="{C3380CC4-5D6E-409C-BE32-E72D297353CC}">
                <c16:uniqueId val="{00000001-226B-4F0D-99C4-A32A7AFE75E8}"/>
              </c:ext>
            </c:extLst>
          </c:dPt>
          <c:dPt>
            <c:idx val="1"/>
            <c:bubble3D val="0"/>
            <c:spPr>
              <a:solidFill>
                <a:schemeClr val="accent3">
                  <a:tint val="72000"/>
                </a:schemeClr>
              </a:solidFill>
              <a:ln>
                <a:noFill/>
              </a:ln>
              <a:effectLst/>
            </c:spPr>
            <c:extLst>
              <c:ext xmlns:c16="http://schemas.microsoft.com/office/drawing/2014/chart" uri="{C3380CC4-5D6E-409C-BE32-E72D297353CC}">
                <c16:uniqueId val="{00000003-226B-4F0D-99C4-A32A7AFE75E8}"/>
              </c:ext>
            </c:extLst>
          </c:dPt>
          <c:dPt>
            <c:idx val="2"/>
            <c:bubble3D val="0"/>
            <c:spPr>
              <a:solidFill>
                <a:schemeClr val="accent1">
                  <a:lumMod val="40000"/>
                  <a:lumOff val="60000"/>
                </a:schemeClr>
              </a:solidFill>
              <a:ln>
                <a:noFill/>
              </a:ln>
              <a:effectLst/>
            </c:spPr>
            <c:extLst>
              <c:ext xmlns:c16="http://schemas.microsoft.com/office/drawing/2014/chart" uri="{C3380CC4-5D6E-409C-BE32-E72D297353CC}">
                <c16:uniqueId val="{00000005-226B-4F0D-99C4-A32A7AFE75E8}"/>
              </c:ext>
            </c:extLst>
          </c:dPt>
          <c:dPt>
            <c:idx val="3"/>
            <c:bubble3D val="0"/>
            <c:spPr>
              <a:solidFill>
                <a:schemeClr val="accent3">
                  <a:tint val="86000"/>
                </a:schemeClr>
              </a:solidFill>
              <a:ln>
                <a:noFill/>
              </a:ln>
              <a:effectLst/>
            </c:spPr>
            <c:extLst>
              <c:ext xmlns:c16="http://schemas.microsoft.com/office/drawing/2014/chart" uri="{C3380CC4-5D6E-409C-BE32-E72D297353CC}">
                <c16:uniqueId val="{00000007-226B-4F0D-99C4-A32A7AFE75E8}"/>
              </c:ext>
            </c:extLst>
          </c:dPt>
          <c:dPt>
            <c:idx val="4"/>
            <c:bubble3D val="0"/>
            <c:spPr>
              <a:solidFill>
                <a:schemeClr val="accent1">
                  <a:lumMod val="60000"/>
                  <a:lumOff val="40000"/>
                </a:schemeClr>
              </a:solidFill>
              <a:ln>
                <a:noFill/>
              </a:ln>
              <a:effectLst/>
            </c:spPr>
            <c:extLst>
              <c:ext xmlns:c16="http://schemas.microsoft.com/office/drawing/2014/chart" uri="{C3380CC4-5D6E-409C-BE32-E72D297353CC}">
                <c16:uniqueId val="{00000009-226B-4F0D-99C4-A32A7AFE75E8}"/>
              </c:ext>
            </c:extLst>
          </c:dPt>
          <c:dPt>
            <c:idx val="5"/>
            <c:bubble3D val="0"/>
            <c:spPr>
              <a:solidFill>
                <a:schemeClr val="accent6">
                  <a:lumMod val="75000"/>
                </a:schemeClr>
              </a:solidFill>
              <a:ln>
                <a:noFill/>
              </a:ln>
              <a:effectLst/>
            </c:spPr>
            <c:extLst>
              <c:ext xmlns:c16="http://schemas.microsoft.com/office/drawing/2014/chart" uri="{C3380CC4-5D6E-409C-BE32-E72D297353CC}">
                <c16:uniqueId val="{0000000B-226B-4F0D-99C4-A32A7AFE75E8}"/>
              </c:ext>
            </c:extLst>
          </c:dPt>
          <c:dPt>
            <c:idx val="6"/>
            <c:bubble3D val="0"/>
            <c:spPr>
              <a:solidFill>
                <a:srgbClr val="E7E98F"/>
              </a:solidFill>
              <a:ln>
                <a:noFill/>
              </a:ln>
              <a:effectLst/>
            </c:spPr>
            <c:extLst>
              <c:ext xmlns:c16="http://schemas.microsoft.com/office/drawing/2014/chart" uri="{C3380CC4-5D6E-409C-BE32-E72D297353CC}">
                <c16:uniqueId val="{0000000D-226B-4F0D-99C4-A32A7AFE75E8}"/>
              </c:ext>
            </c:extLst>
          </c:dPt>
          <c:dPt>
            <c:idx val="7"/>
            <c:bubble3D val="0"/>
            <c:spPr>
              <a:solidFill>
                <a:schemeClr val="accent3"/>
              </a:solidFill>
              <a:ln>
                <a:noFill/>
              </a:ln>
              <a:effectLst/>
            </c:spPr>
            <c:extLst>
              <c:ext xmlns:c16="http://schemas.microsoft.com/office/drawing/2014/chart" uri="{C3380CC4-5D6E-409C-BE32-E72D297353CC}">
                <c16:uniqueId val="{0000000F-226B-4F0D-99C4-A32A7AFE75E8}"/>
              </c:ext>
            </c:extLst>
          </c:dPt>
          <c:dPt>
            <c:idx val="8"/>
            <c:bubble3D val="0"/>
            <c:spPr>
              <a:solidFill>
                <a:schemeClr val="accent3">
                  <a:lumMod val="75000"/>
                </a:schemeClr>
              </a:solidFill>
              <a:ln>
                <a:noFill/>
              </a:ln>
              <a:effectLst/>
            </c:spPr>
            <c:extLst>
              <c:ext xmlns:c16="http://schemas.microsoft.com/office/drawing/2014/chart" uri="{C3380CC4-5D6E-409C-BE32-E72D297353CC}">
                <c16:uniqueId val="{00000010-119D-490C-9A82-D882F3ADD0C6}"/>
              </c:ext>
            </c:extLst>
          </c:dPt>
          <c:dLbls>
            <c:dLbl>
              <c:idx val="0"/>
              <c:layout>
                <c:manualLayout>
                  <c:x val="0"/>
                  <c:y val="-3.03495938650805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6B-4F0D-99C4-A32A7AFE75E8}"/>
                </c:ext>
              </c:extLst>
            </c:dLbl>
            <c:dLbl>
              <c:idx val="2"/>
              <c:layout>
                <c:manualLayout>
                  <c:x val="3.1152647975077313E-3"/>
                  <c:y val="-3.5724537933341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6B-4F0D-99C4-A32A7AFE75E8}"/>
                </c:ext>
              </c:extLst>
            </c:dLbl>
            <c:dLbl>
              <c:idx val="5"/>
              <c:layout>
                <c:manualLayout>
                  <c:x val="-1.5576323987538998E-2"/>
                  <c:y val="-2.6793403450005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6B-4F0D-99C4-A32A7AFE75E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'Tabla dinámica de categorías'!$B$4:$B$13</c:f>
              <c:strCache>
                <c:ptCount val="9"/>
                <c:pt idx="0">
                  <c:v>Niños</c:v>
                </c:pt>
                <c:pt idx="1">
                  <c:v>Entretenimiento</c:v>
                </c:pt>
                <c:pt idx="2">
                  <c:v>Comida</c:v>
                </c:pt>
                <c:pt idx="3">
                  <c:v>Hogar</c:v>
                </c:pt>
                <c:pt idx="4">
                  <c:v>Cuentas de inversión</c:v>
                </c:pt>
                <c:pt idx="5">
                  <c:v>Salud</c:v>
                </c:pt>
                <c:pt idx="6">
                  <c:v>Personal</c:v>
                </c:pt>
                <c:pt idx="7">
                  <c:v>Mascotas</c:v>
                </c:pt>
                <c:pt idx="8">
                  <c:v>Transporte</c:v>
                </c:pt>
              </c:strCache>
            </c:strRef>
          </c:cat>
          <c:val>
            <c:numRef>
              <c:f>'Tabla dinámica de categorías'!$C$4:$C$13</c:f>
              <c:numCache>
                <c:formatCode>_("€"* #,##0_);_("€"* \(#,##0\);_("€"* "-"_);_(@_)</c:formatCode>
                <c:ptCount val="9"/>
                <c:pt idx="0">
                  <c:v>150</c:v>
                </c:pt>
                <c:pt idx="1">
                  <c:v>112</c:v>
                </c:pt>
                <c:pt idx="2">
                  <c:v>425</c:v>
                </c:pt>
                <c:pt idx="3">
                  <c:v>7880</c:v>
                </c:pt>
                <c:pt idx="4">
                  <c:v>500</c:v>
                </c:pt>
                <c:pt idx="5">
                  <c:v>500</c:v>
                </c:pt>
                <c:pt idx="6">
                  <c:v>100</c:v>
                </c:pt>
                <c:pt idx="7">
                  <c:v>150</c:v>
                </c:pt>
                <c:pt idx="8">
                  <c:v>925</c:v>
                </c:pt>
              </c:numCache>
            </c:numRef>
          </c:val>
          <c:extLst>
            <c:ext xmlns:c16="http://schemas.microsoft.com/office/drawing/2014/chart" uri="{C3380CC4-5D6E-409C-BE32-E72D297353CC}">
              <c16:uniqueId val="{00000010-226B-4F0D-99C4-A32A7AFE75E8}"/>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t"/>
      <c:layout>
        <c:manualLayout>
          <c:xMode val="edge"/>
          <c:yMode val="edge"/>
          <c:x val="6.0903426791277263E-2"/>
          <c:y val="2.0371988080381334E-2"/>
          <c:w val="0.9"/>
          <c:h val="3.0770641574726375E-2"/>
        </c:manualLayout>
      </c:layout>
      <c:overlay val="0"/>
      <c:spPr>
        <a:solidFill>
          <a:schemeClr val="lt1">
            <a:alpha val="78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3.xml><?xml version="1.0" encoding="utf-8"?>
<cs:colorStyle xmlns:cs="http://schemas.microsoft.com/office/drawing/2012/chartStyle" xmlns:a="http://schemas.openxmlformats.org/drawingml/2006/main" meth="withinLinearReversed" id="23">
  <a:schemeClr val="accent3"/>
</cs:colorStyle>
</file>

<file path=xl/charts/style1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trlProps/ctrlProp12.xml><?xml version="1.0" encoding="utf-8"?>
<formControlPr xmlns="http://schemas.microsoft.com/office/spreadsheetml/2009/9/main" objectType="Spin" dx="16" fmlaLink="$C$2" max="12" min="1" page="10" val="12"/>
</file>

<file path=xl/ctrlProps/ctrlProp2.xml><?xml version="1.0" encoding="utf-8"?>
<formControlPr xmlns="http://schemas.microsoft.com/office/spreadsheetml/2009/9/main" objectType="Spin" dx="16" fmlaLink="$I$2" max="3000" min="1904" page="10" val="2022"/>
</file>

<file path=xl/drawings/_rels/drawing11.xml.rels>&#65279;<?xml version="1.0" encoding="utf-8"?><Relationships xmlns="http://schemas.openxmlformats.org/package/2006/relationships"><Relationship Type="http://schemas.openxmlformats.org/officeDocument/2006/relationships/chart" Target="/xl/charts/chart21.xml" Id="rId2" /><Relationship Type="http://schemas.openxmlformats.org/officeDocument/2006/relationships/chart" Target="/xl/charts/chart12.xml" Id="rId1" /></Relationships>
</file>

<file path=xl/drawings/_rels/drawing22.xml.rels>&#65279;<?xml version="1.0" encoding="utf-8"?><Relationships xmlns="http://schemas.openxmlformats.org/package/2006/relationships"><Relationship Type="http://schemas.openxmlformats.org/officeDocument/2006/relationships/chart" Target="/xl/charts/chart33.xml" Id="rId1" /></Relationships>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xdr:row>
          <xdr:rowOff>161925</xdr:rowOff>
        </xdr:from>
        <xdr:to>
          <xdr:col>2</xdr:col>
          <xdr:colOff>247650</xdr:colOff>
          <xdr:row>1</xdr:row>
          <xdr:rowOff>447675</xdr:rowOff>
        </xdr:to>
        <xdr:sp macro="" textlink="">
          <xdr:nvSpPr>
            <xdr:cNvPr id="1031" name="Control numérico 7" descr="Control numérico de mes"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xdr:row>
          <xdr:rowOff>171450</xdr:rowOff>
        </xdr:from>
        <xdr:to>
          <xdr:col>9</xdr:col>
          <xdr:colOff>190500</xdr:colOff>
          <xdr:row>1</xdr:row>
          <xdr:rowOff>457200</xdr:rowOff>
        </xdr:to>
        <xdr:sp macro="" textlink="">
          <xdr:nvSpPr>
            <xdr:cNvPr id="1033" name="Control numérico 9" descr="Control numérico de año"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1085850</xdr:colOff>
      <xdr:row>2</xdr:row>
      <xdr:rowOff>438150</xdr:rowOff>
    </xdr:from>
    <xdr:to>
      <xdr:col>6</xdr:col>
      <xdr:colOff>673099</xdr:colOff>
      <xdr:row>5</xdr:row>
      <xdr:rowOff>298323</xdr:rowOff>
    </xdr:to>
    <xdr:graphicFrame macro="">
      <xdr:nvGraphicFramePr>
        <xdr:cNvPr id="28" name="Gráfico 27" descr="Gráfico de barras en el que se comparan los totales de ingresos y los totales de gastos mensuales ">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123825</xdr:colOff>
      <xdr:row>3</xdr:row>
      <xdr:rowOff>0</xdr:rowOff>
    </xdr:from>
    <xdr:to>
      <xdr:col>13</xdr:col>
      <xdr:colOff>905093</xdr:colOff>
      <xdr:row>5</xdr:row>
      <xdr:rowOff>307848</xdr:rowOff>
    </xdr:to>
    <xdr:graphicFrame macro="">
      <xdr:nvGraphicFramePr>
        <xdr:cNvPr id="30" name="Gráfico 29" descr="Gráfico de barras en el que se comparan los totales de ingresos y los totales de gastos anuales">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209550</xdr:colOff>
      <xdr:row>5</xdr:row>
      <xdr:rowOff>109537</xdr:rowOff>
    </xdr:from>
    <xdr:to>
      <xdr:col>5</xdr:col>
      <xdr:colOff>2143125</xdr:colOff>
      <xdr:row>36</xdr:row>
      <xdr:rowOff>279581</xdr:rowOff>
    </xdr:to>
    <xdr:graphicFrame macro="">
      <xdr:nvGraphicFramePr>
        <xdr:cNvPr id="7" name="Totales de categorías" descr="Gráfico de barras en el que se compara cada total por categoría">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54975</xdr:colOff>
      <xdr:row>1</xdr:row>
      <xdr:rowOff>72075</xdr:rowOff>
    </xdr:from>
    <xdr:to>
      <xdr:col>4</xdr:col>
      <xdr:colOff>3099001</xdr:colOff>
      <xdr:row>1</xdr:row>
      <xdr:rowOff>2217675</xdr:rowOff>
    </xdr:to>
    <mc:AlternateContent xmlns:mc="http://schemas.openxmlformats.org/markup-compatibility/2006" xmlns:a14="http://schemas.microsoft.com/office/drawing/2010/main">
      <mc:Choice Requires="a14">
        <xdr:graphicFrame macro="">
          <xdr:nvGraphicFramePr>
            <xdr:cNvPr id="6" name="CATEGORÍA" descr="Segmentación de datos para filtrar datos de tabla dinámica según categoría">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microsoft.com/office/drawing/2010/slicer">
              <sle:slicer xmlns:sle="http://schemas.microsoft.com/office/drawing/2010/slicer" name="CATEGORÍA"/>
            </a:graphicData>
          </a:graphic>
        </xdr:graphicFrame>
      </mc:Choice>
      <mc:Fallback xmlns="">
        <xdr:sp macro="" textlink="">
          <xdr:nvSpPr>
            <xdr:cNvPr id="0" name=""/>
            <xdr:cNvSpPr>
              <a:spLocks noTextEdit="1"/>
            </xdr:cNvSpPr>
          </xdr:nvSpPr>
          <xdr:spPr>
            <a:xfrm>
              <a:off x="6503400" y="691200"/>
              <a:ext cx="3044026" cy="21456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143700</xdr:colOff>
      <xdr:row>1</xdr:row>
      <xdr:rowOff>72075</xdr:rowOff>
    </xdr:from>
    <xdr:to>
      <xdr:col>5</xdr:col>
      <xdr:colOff>3189300</xdr:colOff>
      <xdr:row>1</xdr:row>
      <xdr:rowOff>2228475</xdr:rowOff>
    </xdr:to>
    <mc:AlternateContent xmlns:mc="http://schemas.openxmlformats.org/markup-compatibility/2006" xmlns:a14="http://schemas.microsoft.com/office/drawing/2010/main">
      <mc:Choice Requires="a14">
        <xdr:graphicFrame macro="">
          <xdr:nvGraphicFramePr>
            <xdr:cNvPr id="8" name="DESCRIPCIÓN" descr="Segmentación de datos para filtrar datos de tabla dinámica según descripción">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microsoft.com/office/drawing/2010/slicer">
              <sle:slicer xmlns:sle="http://schemas.microsoft.com/office/drawing/2010/slicer" name="DESCRIPCIÓN"/>
            </a:graphicData>
          </a:graphic>
        </xdr:graphicFrame>
      </mc:Choice>
      <mc:Fallback xmlns="">
        <xdr:sp macro="" textlink="">
          <xdr:nvSpPr>
            <xdr:cNvPr id="0" name=""/>
            <xdr:cNvSpPr>
              <a:spLocks noTextEdit="1"/>
            </xdr:cNvSpPr>
          </xdr:nvSpPr>
          <xdr:spPr>
            <a:xfrm>
              <a:off x="9744900" y="691200"/>
              <a:ext cx="3045600" cy="21564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28575</xdr:colOff>
      <xdr:row>1</xdr:row>
      <xdr:rowOff>72075</xdr:rowOff>
    </xdr:from>
    <xdr:to>
      <xdr:col>3</xdr:col>
      <xdr:colOff>2321025</xdr:colOff>
      <xdr:row>1</xdr:row>
      <xdr:rowOff>1436475</xdr:rowOff>
    </xdr:to>
    <mc:AlternateContent xmlns:mc="http://schemas.openxmlformats.org/markup-compatibility/2006" xmlns:tsle="http://schemas.microsoft.com/office/drawing/2012/timeslicer">
      <mc:Choice Requires="tsle">
        <xdr:graphicFrame macro="">
          <xdr:nvGraphicFramePr>
            <xdr:cNvPr id="9" name="FECHA" descr="Arrastre a través de la escala de tiempo para filtrar los gastos para el período de tiempo seleccionado">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microsoft.com/office/drawing/2012/timeslicer">
              <tsle:timeslicer name="FECHA"/>
            </a:graphicData>
          </a:graphic>
        </xdr:graphicFrame>
      </mc:Choice>
      <mc:Fallback xmlns="">
        <xdr:sp macro="" textlink="">
          <xdr:nvSpPr>
            <xdr:cNvPr id="0" name=""/>
            <xdr:cNvSpPr>
              <a:spLocks noTextEdit="1"/>
            </xdr:cNvSpPr>
          </xdr:nvSpPr>
          <xdr:spPr>
            <a:xfrm>
              <a:off x="457200" y="691200"/>
              <a:ext cx="5245200" cy="1364400"/>
            </a:xfrm>
            <a:prstGeom prst="rect">
              <a:avLst/>
            </a:prstGeom>
            <a:solidFill>
              <a:prstClr val="white"/>
            </a:solidFill>
            <a:ln w="1">
              <a:solidFill>
                <a:prstClr val="green"/>
              </a:solidFill>
            </a:ln>
          </xdr:spPr>
          <xdr:txBody>
            <a:bodyPr vertOverflow="clip" horzOverflow="clip"/>
            <a:lstStyle/>
            <a:p>
              <a:r>
                <a:rPr lang="es-ES" sz="1100"/>
                <a:t>Línea de tiempo: Funciona en Excel 2013 o superior. No mover ni cambiar el tamaño.</a:t>
              </a:r>
            </a:p>
          </xdr:txBody>
        </xdr:sp>
      </mc:Fallback>
    </mc:AlternateContent>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00962638310186E4" createdVersion="4" refreshedVersion="8" minRefreshableVersion="3" recordCount="33" xr:uid="{00000000-000A-0000-FFFF-FFFF24000000}">
  <cacheSource type="worksheet">
    <worksheetSource name="Gastos"/>
  </cacheSource>
  <cacheFields count="4">
    <cacheField name="FECHA" numFmtId="14">
      <sharedItems containsSemiMixedTypes="0" containsNonDate="0" containsDate="1" containsString="0" minDate="2022-03-02T00:00:00" maxDate="2022-05-20T00:00:00" count="22">
        <d v="2022-05-19T00:00:00"/>
        <d v="2022-05-12T00:00:00"/>
        <d v="2022-05-11T00:00:00"/>
        <d v="2022-05-10T00:00:00"/>
        <d v="2022-05-09T00:00:00"/>
        <d v="2022-05-08T00:00:00"/>
        <d v="2022-05-07T00:00:00"/>
        <d v="2022-05-06T00:00:00"/>
        <d v="2022-05-05T00:00:00"/>
        <d v="2022-05-04T00:00:00"/>
        <d v="2022-05-03T00:00:00"/>
        <d v="2022-04-29T00:00:00"/>
        <d v="2022-04-24T00:00:00"/>
        <d v="2022-04-19T00:00:00"/>
        <d v="2022-04-18T00:00:00"/>
        <d v="2022-04-07T00:00:00"/>
        <d v="2022-04-04T00:00:00"/>
        <d v="2022-03-30T00:00:00"/>
        <d v="2022-03-15T00:00:00"/>
        <d v="2022-03-10T00:00:00"/>
        <d v="2022-03-05T00:00:00"/>
        <d v="2022-03-02T00:00:00"/>
      </sharedItems>
    </cacheField>
    <cacheField name="CATEGORÍA" numFmtId="0">
      <sharedItems count="9">
        <s v="Salud"/>
        <s v="Hogar"/>
        <s v="Entretenimiento"/>
        <s v="Comida"/>
        <s v="Niños"/>
        <s v="Cuentas de inversión"/>
        <s v="Personal"/>
        <s v="Mascotas"/>
        <s v="Transporte"/>
      </sharedItems>
    </cacheField>
    <cacheField name="DESCRIPCIÓN" numFmtId="0">
      <sharedItems count="21">
        <s v="Seguro"/>
        <s v="Hipoteca"/>
        <s v="Electricidad"/>
        <s v="Agua o alcantarillado"/>
        <s v="Basura"/>
        <s v="Teléfono móvil"/>
        <s v="Películas"/>
        <s v="Comestibles"/>
        <s v="Restaurantes"/>
        <s v="Dinero del almuerzo"/>
        <s v="Ahorros"/>
        <s v="Cuenta de inversión"/>
        <s v="Gimnasio"/>
        <s v="Comida"/>
        <s v="Limpieza"/>
        <s v="Otros"/>
        <s v="Pago del coche 1 "/>
        <s v="Pago del coche 2 "/>
        <s v="Seguro del coche"/>
        <s v="Combustible"/>
        <s v="Alimentos" u="1"/>
      </sharedItems>
    </cacheField>
    <cacheField name="CANTIDAD" numFmtId="44">
      <sharedItems containsSemiMixedTypes="0" containsString="0" containsNumber="1" containsInteger="1" minValue="25" maxValue="5000"/>
    </cacheField>
  </cacheFields>
  <extLst>
    <ext xmlns:x14="http://schemas.microsoft.com/office/spreadsheetml/2009/9/main" uri="{725AE2AE-9491-48be-B2B4-4EB974FC3084}">
      <x14:pivotCacheDefinition pivotCacheId="3"/>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x v="0"/>
    <x v="0"/>
    <n v="500"/>
  </r>
  <r>
    <x v="1"/>
    <x v="1"/>
    <x v="1"/>
    <n v="1000"/>
  </r>
  <r>
    <x v="1"/>
    <x v="1"/>
    <x v="2"/>
    <n v="100"/>
  </r>
  <r>
    <x v="1"/>
    <x v="1"/>
    <x v="3"/>
    <n v="50"/>
  </r>
  <r>
    <x v="1"/>
    <x v="1"/>
    <x v="4"/>
    <n v="25"/>
  </r>
  <r>
    <x v="1"/>
    <x v="1"/>
    <x v="5"/>
    <n v="100"/>
  </r>
  <r>
    <x v="1"/>
    <x v="1"/>
    <x v="5"/>
    <n v="30"/>
  </r>
  <r>
    <x v="1"/>
    <x v="1"/>
    <x v="1"/>
    <n v="50"/>
  </r>
  <r>
    <x v="1"/>
    <x v="1"/>
    <x v="5"/>
    <n v="50"/>
  </r>
  <r>
    <x v="1"/>
    <x v="1"/>
    <x v="5"/>
    <n v="25"/>
  </r>
  <r>
    <x v="2"/>
    <x v="1"/>
    <x v="2"/>
    <n v="100"/>
  </r>
  <r>
    <x v="3"/>
    <x v="2"/>
    <x v="6"/>
    <n v="37"/>
  </r>
  <r>
    <x v="4"/>
    <x v="3"/>
    <x v="7"/>
    <n v="350"/>
  </r>
  <r>
    <x v="5"/>
    <x v="3"/>
    <x v="8"/>
    <n v="75"/>
  </r>
  <r>
    <x v="6"/>
    <x v="4"/>
    <x v="9"/>
    <n v="150"/>
  </r>
  <r>
    <x v="7"/>
    <x v="5"/>
    <x v="10"/>
    <n v="250"/>
  </r>
  <r>
    <x v="8"/>
    <x v="5"/>
    <x v="11"/>
    <n v="250"/>
  </r>
  <r>
    <x v="9"/>
    <x v="6"/>
    <x v="12"/>
    <n v="100"/>
  </r>
  <r>
    <x v="10"/>
    <x v="7"/>
    <x v="13"/>
    <n v="50"/>
  </r>
  <r>
    <x v="11"/>
    <x v="7"/>
    <x v="14"/>
    <n v="50"/>
  </r>
  <r>
    <x v="11"/>
    <x v="7"/>
    <x v="15"/>
    <n v="50"/>
  </r>
  <r>
    <x v="12"/>
    <x v="8"/>
    <x v="16"/>
    <n v="300"/>
  </r>
  <r>
    <x v="12"/>
    <x v="8"/>
    <x v="17"/>
    <n v="350"/>
  </r>
  <r>
    <x v="12"/>
    <x v="8"/>
    <x v="18"/>
    <n v="50"/>
  </r>
  <r>
    <x v="13"/>
    <x v="8"/>
    <x v="19"/>
    <n v="50"/>
  </r>
  <r>
    <x v="14"/>
    <x v="8"/>
    <x v="19"/>
    <n v="25"/>
  </r>
  <r>
    <x v="15"/>
    <x v="8"/>
    <x v="17"/>
    <n v="150"/>
  </r>
  <r>
    <x v="16"/>
    <x v="1"/>
    <x v="1"/>
    <n v="5000"/>
  </r>
  <r>
    <x v="17"/>
    <x v="1"/>
    <x v="2"/>
    <n v="200"/>
  </r>
  <r>
    <x v="18"/>
    <x v="1"/>
    <x v="5"/>
    <n v="100"/>
  </r>
  <r>
    <x v="19"/>
    <x v="1"/>
    <x v="4"/>
    <n v="50"/>
  </r>
  <r>
    <x v="20"/>
    <x v="1"/>
    <x v="1"/>
    <n v="1000"/>
  </r>
  <r>
    <x v="21"/>
    <x v="2"/>
    <x v="6"/>
    <n v="75"/>
  </r>
</pivotCacheRecords>
</file>

<file path=xl/pivotTables/_rels/pivotTable1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_rels/pivotTable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Gastos" cacheId="21" applyNumberFormats="0" applyBorderFormats="0" applyFontFormats="0" applyPatternFormats="0" applyAlignmentFormats="0" applyWidthHeightFormats="1" dataCaption="Values" updatedVersion="8" minRefreshableVersion="5" useAutoFormatting="1" itemPrintTitles="1" createdVersion="4" indent="0" outline="1" outlineData="1" multipleFieldFilters="0">
  <location ref="B5:C26" firstHeaderRow="1" firstDataRow="1" firstDataCol="1"/>
  <pivotFields count="4">
    <pivotField numFmtId="14" showAll="0">
      <items count="23">
        <item x="21"/>
        <item x="20"/>
        <item x="19"/>
        <item x="18"/>
        <item x="17"/>
        <item x="16"/>
        <item x="15"/>
        <item x="14"/>
        <item x="13"/>
        <item x="12"/>
        <item x="11"/>
        <item x="10"/>
        <item x="9"/>
        <item x="8"/>
        <item x="7"/>
        <item x="6"/>
        <item x="5"/>
        <item x="4"/>
        <item x="3"/>
        <item x="2"/>
        <item x="1"/>
        <item x="0"/>
        <item t="default"/>
      </items>
    </pivotField>
    <pivotField showAll="0">
      <items count="10">
        <item x="3"/>
        <item x="5"/>
        <item x="2"/>
        <item x="1"/>
        <item x="7"/>
        <item x="4"/>
        <item x="6"/>
        <item x="0"/>
        <item x="8"/>
        <item t="default"/>
      </items>
    </pivotField>
    <pivotField axis="axisRow" showAll="0">
      <items count="22">
        <item x="16"/>
        <item x="17"/>
        <item x="3"/>
        <item x="10"/>
        <item m="1" x="20"/>
        <item x="4"/>
        <item x="19"/>
        <item x="13"/>
        <item x="11"/>
        <item x="9"/>
        <item x="2"/>
        <item x="12"/>
        <item x="1"/>
        <item x="14"/>
        <item x="15"/>
        <item x="6"/>
        <item x="8"/>
        <item x="0"/>
        <item x="18"/>
        <item x="5"/>
        <item x="7"/>
        <item t="default"/>
      </items>
    </pivotField>
    <pivotField dataField="1" numFmtId="44" showAll="0"/>
  </pivotFields>
  <rowFields count="1">
    <field x="2"/>
  </rowFields>
  <rowItems count="21">
    <i>
      <x/>
    </i>
    <i>
      <x v="1"/>
    </i>
    <i>
      <x v="2"/>
    </i>
    <i>
      <x v="3"/>
    </i>
    <i>
      <x v="5"/>
    </i>
    <i>
      <x v="6"/>
    </i>
    <i>
      <x v="7"/>
    </i>
    <i>
      <x v="8"/>
    </i>
    <i>
      <x v="9"/>
    </i>
    <i>
      <x v="10"/>
    </i>
    <i>
      <x v="11"/>
    </i>
    <i>
      <x v="12"/>
    </i>
    <i>
      <x v="13"/>
    </i>
    <i>
      <x v="14"/>
    </i>
    <i>
      <x v="15"/>
    </i>
    <i>
      <x v="16"/>
    </i>
    <i>
      <x v="17"/>
    </i>
    <i>
      <x v="18"/>
    </i>
    <i>
      <x v="19"/>
    </i>
    <i>
      <x v="20"/>
    </i>
    <i t="grand">
      <x/>
    </i>
  </rowItems>
  <colItems count="1">
    <i/>
  </colItems>
  <dataFields count="1">
    <dataField name="Suma de CANTIDAD" fld="3" baseField="2" baseItem="8" numFmtId="44"/>
  </dataFields>
  <formats count="59">
    <format dxfId="92">
      <pivotArea dataOnly="0" outline="0" axis="axisValues" fieldPosition="0"/>
    </format>
    <format dxfId="91">
      <pivotArea dataOnly="0" labelOnly="1" outline="0" axis="axisValues" fieldPosition="0"/>
    </format>
    <format dxfId="90">
      <pivotArea dataOnly="0" labelOnly="1" outline="0" axis="axisValues" fieldPosition="0"/>
    </format>
    <format dxfId="89">
      <pivotArea dataOnly="0" labelOnly="1" outline="0" axis="axisValues" fieldPosition="0"/>
    </format>
    <format dxfId="88">
      <pivotArea dataOnly="0" labelOnly="1" outline="0" axis="axisValues" fieldPosition="0"/>
    </format>
    <format dxfId="87">
      <pivotArea dataOnly="0" labelOnly="1" outline="0" axis="axisValues" fieldPosition="0"/>
    </format>
    <format dxfId="86">
      <pivotArea dataOnly="0" labelOnly="1" outline="0" axis="axisValues" fieldPosition="0"/>
    </format>
    <format dxfId="85">
      <pivotArea dataOnly="0" labelOnly="1" outline="0" axis="axisValues" fieldPosition="0"/>
    </format>
    <format dxfId="84">
      <pivotArea dataOnly="0" labelOnly="1" outline="0" axis="axisValues" fieldPosition="0"/>
    </format>
    <format dxfId="83">
      <pivotArea dataOnly="0" labelOnly="1" outline="0" axis="axisValues" fieldPosition="0"/>
    </format>
    <format dxfId="82">
      <pivotArea dataOnly="0" labelOnly="1" outline="0" axis="axisValues" fieldPosition="0"/>
    </format>
    <format dxfId="81">
      <pivotArea dataOnly="0" labelOnly="1" outline="0" axis="axisValues" fieldPosition="0"/>
    </format>
    <format dxfId="80">
      <pivotArea dataOnly="0" labelOnly="1" outline="0" axis="axisValues" fieldPosition="0"/>
    </format>
    <format dxfId="79">
      <pivotArea dataOnly="0" labelOnly="1" outline="0" axis="axisValues" fieldPosition="0"/>
    </format>
    <format dxfId="78">
      <pivotArea dataOnly="0" labelOnly="1" outline="0" axis="axisValues" fieldPosition="0"/>
    </format>
    <format dxfId="77">
      <pivotArea dataOnly="0" labelOnly="1" outline="0" axis="axisValues" fieldPosition="0"/>
    </format>
    <format dxfId="76">
      <pivotArea dataOnly="0" labelOnly="1" outline="0" axis="axisValues" fieldPosition="0"/>
    </format>
    <format dxfId="75">
      <pivotArea dataOnly="0" labelOnly="1" outline="0" axis="axisValues" fieldPosition="0"/>
    </format>
    <format dxfId="74">
      <pivotArea dataOnly="0" labelOnly="1" outline="0" axis="axisValues" fieldPosition="0"/>
    </format>
    <format dxfId="73">
      <pivotArea dataOnly="0" labelOnly="1" outline="0" axis="axisValues" fieldPosition="0"/>
    </format>
    <format dxfId="72">
      <pivotArea dataOnly="0" labelOnly="1" outline="0" axis="axisValues" fieldPosition="0"/>
    </format>
    <format dxfId="71">
      <pivotArea dataOnly="0" labelOnly="1" outline="0" axis="axisValues" fieldPosition="0"/>
    </format>
    <format dxfId="70">
      <pivotArea dataOnly="0" labelOnly="1" outline="0" axis="axisValues" fieldPosition="0"/>
    </format>
    <format dxfId="69">
      <pivotArea dataOnly="0" labelOnly="1" outline="0" axis="axisValues" fieldPosition="0"/>
    </format>
    <format dxfId="68">
      <pivotArea dataOnly="0" labelOnly="1" outline="0" axis="axisValues" fieldPosition="0"/>
    </format>
    <format dxfId="67">
      <pivotArea dataOnly="0" labelOnly="1" outline="0" axis="axisValues" fieldPosition="0"/>
    </format>
    <format dxfId="66">
      <pivotArea dataOnly="0" labelOnly="1" outline="0" axis="axisValues" fieldPosition="0"/>
    </format>
    <format dxfId="65">
      <pivotArea dataOnly="0" labelOnly="1" outline="0" axis="axisValues" fieldPosition="0"/>
    </format>
    <format dxfId="64">
      <pivotArea dataOnly="0" labelOnly="1" outline="0" axis="axisValues" fieldPosition="0"/>
    </format>
    <format dxfId="63">
      <pivotArea dataOnly="0" labelOnly="1" outline="0" axis="axisValues" fieldPosition="0"/>
    </format>
    <format dxfId="62">
      <pivotArea dataOnly="0" labelOnly="1" outline="0" axis="axisValues" fieldPosition="0"/>
    </format>
    <format dxfId="61">
      <pivotArea dataOnly="0" labelOnly="1" outline="0" axis="axisValues" fieldPosition="0"/>
    </format>
    <format dxfId="60">
      <pivotArea dataOnly="0" labelOnly="1" outline="0" axis="axisValues" fieldPosition="0"/>
    </format>
    <format dxfId="59">
      <pivotArea outline="0" collapsedLevelsAreSubtotals="1" fieldPosition="0"/>
    </format>
    <format dxfId="58">
      <pivotArea outline="0" collapsedLevelsAreSubtotals="1" fieldPosition="0"/>
    </format>
    <format dxfId="57">
      <pivotArea outline="0" collapsedLevelsAreSubtotals="1" fieldPosition="0"/>
    </format>
    <format dxfId="56">
      <pivotArea outline="0" collapsedLevelsAreSubtotals="1" fieldPosition="0"/>
    </format>
    <format dxfId="55">
      <pivotArea outline="0" collapsedLevelsAreSubtotals="1" fieldPosition="0"/>
    </format>
    <format dxfId="54">
      <pivotArea outline="0" collapsedLevelsAreSubtotals="1" fieldPosition="0"/>
    </format>
    <format dxfId="53">
      <pivotArea outline="0" collapsedLevelsAreSubtotals="1" fieldPosition="0"/>
    </format>
    <format dxfId="52">
      <pivotArea dataOnly="0" labelOnly="1" outline="0" axis="axisValues" fieldPosition="0"/>
    </format>
    <format dxfId="51">
      <pivotArea dataOnly="0" labelOnly="1" outline="0" axis="axisValues" fieldPosition="0"/>
    </format>
    <format dxfId="50">
      <pivotArea grandRow="1" outline="0" collapsedLevelsAreSubtotals="1" fieldPosition="0"/>
    </format>
    <format dxfId="49">
      <pivotArea dataOnly="0" labelOnly="1" grandRow="1" outline="0" fieldPosition="0"/>
    </format>
    <format dxfId="48">
      <pivotArea grandRow="1" outline="0" collapsedLevelsAreSubtotals="1" fieldPosition="0"/>
    </format>
    <format dxfId="47">
      <pivotArea dataOnly="0" labelOnly="1" grandRow="1" outline="0" fieldPosition="0"/>
    </format>
    <format dxfId="46">
      <pivotArea type="all" dataOnly="0" outline="0" fieldPosition="0"/>
    </format>
    <format dxfId="45">
      <pivotArea outline="0" collapsedLevelsAreSubtotals="1" fieldPosition="0"/>
    </format>
    <format dxfId="44">
      <pivotArea dataOnly="0" labelOnly="1" grandRow="1" outline="0" fieldPosition="0"/>
    </format>
    <format dxfId="43">
      <pivotArea dataOnly="0" labelOnly="1" outline="0" axis="axisValues" fieldPosition="0"/>
    </format>
    <format dxfId="42">
      <pivotArea grandRow="1" outline="0" collapsedLevelsAreSubtotals="1" fieldPosition="0"/>
    </format>
    <format dxfId="41">
      <pivotArea field="2" type="button" dataOnly="0" labelOnly="1" outline="0" axis="axisRow" fieldPosition="0"/>
    </format>
    <format dxfId="40">
      <pivotArea dataOnly="0" labelOnly="1" outline="0" axis="axisValues" fieldPosition="0"/>
    </format>
    <format dxfId="39">
      <pivotArea field="2" type="button" dataOnly="0" labelOnly="1" outline="0" axis="axisRow" fieldPosition="0"/>
    </format>
    <format dxfId="38">
      <pivotArea dataOnly="0" labelOnly="1" outline="0" axis="axisValues" fieldPosition="0"/>
    </format>
    <format dxfId="37">
      <pivotArea outline="0" fieldPosition="0">
        <references count="1">
          <reference field="4294967294" count="1">
            <x v="0"/>
          </reference>
        </references>
      </pivotArea>
    </format>
    <format dxfId="36">
      <pivotArea collapsedLevelsAreSubtotals="1" fieldPosition="0">
        <references count="1">
          <reference field="2" count="0"/>
        </references>
      </pivotArea>
    </format>
    <format dxfId="35">
      <pivotArea dataOnly="0" labelOnly="1" fieldPosition="0">
        <references count="1">
          <reference field="2" count="0"/>
        </references>
      </pivotArea>
    </format>
    <format dxfId="34">
      <pivotArea collapsedLevelsAreSubtotals="1" fieldPosition="0">
        <references count="1">
          <reference field="2" count="1">
            <x v="0"/>
          </reference>
        </references>
      </pivotArea>
    </format>
  </formats>
  <pivotTableStyleInfo name="PivotStyleDark13" showRowHeaders="1" showColHeaders="1" showRowStripes="0" showColStripes="0" showLastColumn="1"/>
  <extLst>
    <ext xmlns:x14="http://schemas.microsoft.com/office/spreadsheetml/2009/9/main" uri="{962EF5D1-5CA2-4c93-8EF4-DBF5C05439D2}">
      <x14:pivotTableDefinition xmlns:xm="http://schemas.microsoft.com/office/excel/2006/main" altTextSummary="Totales de gastos agrupados por descripción "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otalesCategorías" cacheId="21"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3:C13" firstHeaderRow="1" firstDataRow="1" firstDataCol="1"/>
  <pivotFields count="4">
    <pivotField numFmtId="14" showAll="0"/>
    <pivotField axis="axisRow" showAll="0">
      <items count="10">
        <item x="4"/>
        <item x="2"/>
        <item x="3"/>
        <item x="1"/>
        <item x="5"/>
        <item x="0"/>
        <item x="6"/>
        <item x="7"/>
        <item x="8"/>
        <item t="default"/>
      </items>
    </pivotField>
    <pivotField showAll="0"/>
    <pivotField dataField="1" numFmtId="44" showAll="0"/>
  </pivotFields>
  <rowFields count="1">
    <field x="1"/>
  </rowFields>
  <rowItems count="10">
    <i>
      <x/>
    </i>
    <i>
      <x v="1"/>
    </i>
    <i>
      <x v="2"/>
    </i>
    <i>
      <x v="3"/>
    </i>
    <i>
      <x v="4"/>
    </i>
    <i>
      <x v="5"/>
    </i>
    <i>
      <x v="6"/>
    </i>
    <i>
      <x v="7"/>
    </i>
    <i>
      <x v="8"/>
    </i>
    <i t="grand">
      <x/>
    </i>
  </rowItems>
  <colItems count="1">
    <i/>
  </colItems>
  <dataFields count="1">
    <dataField name="Suma de CANTIDAD" fld="3" baseField="1" baseItem="0" numFmtId="42"/>
  </dataFields>
  <formats count="8">
    <format dxfId="19">
      <pivotArea outline="0" collapsedLevelsAreSubtotals="1" fieldPosition="0"/>
    </format>
    <format dxfId="18">
      <pivotArea type="all" dataOnly="0" outline="0" fieldPosition="0"/>
    </format>
    <format dxfId="17">
      <pivotArea outline="0" collapsedLevelsAreSubtotals="1" fieldPosition="0"/>
    </format>
    <format dxfId="16">
      <pivotArea field="1" type="button" dataOnly="0" labelOnly="1" outline="0" axis="axisRow" fieldPosition="0"/>
    </format>
    <format dxfId="15">
      <pivotArea dataOnly="0" labelOnly="1" fieldPosition="0">
        <references count="1">
          <reference field="1" count="0"/>
        </references>
      </pivotArea>
    </format>
    <format dxfId="14">
      <pivotArea dataOnly="0" labelOnly="1" grandRow="1" outline="0" fieldPosition="0"/>
    </format>
    <format dxfId="13">
      <pivotArea dataOnly="0" labelOnly="1" outline="0" axis="axisValues" fieldPosition="0"/>
    </format>
    <format dxfId="12">
      <pivotArea outline="0" fieldPosition="0">
        <references count="1">
          <reference field="4294967294" count="1">
            <x v="0"/>
          </reference>
        </references>
      </pivotArea>
    </format>
  </formats>
  <chartFormats count="10">
    <chartFormat chart="2" format="43" series="1">
      <pivotArea type="data" outline="0" fieldPosition="0">
        <references count="1">
          <reference field="4294967294" count="1" selected="0">
            <x v="0"/>
          </reference>
        </references>
      </pivotArea>
    </chartFormat>
    <chartFormat chart="2" format="44">
      <pivotArea type="data" outline="0" fieldPosition="0">
        <references count="2">
          <reference field="4294967294" count="1" selected="0">
            <x v="0"/>
          </reference>
          <reference field="1" count="1" selected="0">
            <x v="2"/>
          </reference>
        </references>
      </pivotArea>
    </chartFormat>
    <chartFormat chart="2" format="45">
      <pivotArea type="data" outline="0" fieldPosition="0">
        <references count="2">
          <reference field="4294967294" count="1" selected="0">
            <x v="0"/>
          </reference>
          <reference field="1" count="1" selected="0">
            <x v="4"/>
          </reference>
        </references>
      </pivotArea>
    </chartFormat>
    <chartFormat chart="2" format="46">
      <pivotArea type="data" outline="0" fieldPosition="0">
        <references count="2">
          <reference field="4294967294" count="1" selected="0">
            <x v="0"/>
          </reference>
          <reference field="1" count="1" selected="0">
            <x v="1"/>
          </reference>
        </references>
      </pivotArea>
    </chartFormat>
    <chartFormat chart="2" format="47">
      <pivotArea type="data" outline="0" fieldPosition="0">
        <references count="2">
          <reference field="4294967294" count="1" selected="0">
            <x v="0"/>
          </reference>
          <reference field="1" count="1" selected="0">
            <x v="3"/>
          </reference>
        </references>
      </pivotArea>
    </chartFormat>
    <chartFormat chart="2" format="48">
      <pivotArea type="data" outline="0" fieldPosition="0">
        <references count="2">
          <reference field="4294967294" count="1" selected="0">
            <x v="0"/>
          </reference>
          <reference field="1" count="1" selected="0">
            <x v="7"/>
          </reference>
        </references>
      </pivotArea>
    </chartFormat>
    <chartFormat chart="2" format="49">
      <pivotArea type="data" outline="0" fieldPosition="0">
        <references count="2">
          <reference field="4294967294" count="1" selected="0">
            <x v="0"/>
          </reference>
          <reference field="1" count="1" selected="0">
            <x v="0"/>
          </reference>
        </references>
      </pivotArea>
    </chartFormat>
    <chartFormat chart="2" format="50">
      <pivotArea type="data" outline="0" fieldPosition="0">
        <references count="2">
          <reference field="4294967294" count="1" selected="0">
            <x v="0"/>
          </reference>
          <reference field="1" count="1" selected="0">
            <x v="6"/>
          </reference>
        </references>
      </pivotArea>
    </chartFormat>
    <chartFormat chart="2" format="51">
      <pivotArea type="data" outline="0" fieldPosition="0">
        <references count="2">
          <reference field="4294967294" count="1" selected="0">
            <x v="0"/>
          </reference>
          <reference field="1" count="1" selected="0">
            <x v="5"/>
          </reference>
        </references>
      </pivotArea>
    </chartFormat>
    <chartFormat chart="2" format="52">
      <pivotArea type="data" outline="0" fieldPosition="0">
        <references count="2">
          <reference field="4294967294" count="1" selected="0">
            <x v="0"/>
          </reference>
          <reference field="1" count="1" selected="0">
            <x v="8"/>
          </reference>
        </references>
      </pivotArea>
    </chartFormat>
  </chartFormats>
  <pivotTableStyleInfo name="Tabla dinámica de presupuesto quincenal" showRowHeaders="1" showColHeaders="1" showRowStripes="0" showColStripes="0" showLastColumn="1"/>
  <extLst>
    <ext xmlns:x14="http://schemas.microsoft.com/office/spreadsheetml/2009/9/main" uri="{962EF5D1-5CA2-4c93-8EF4-DBF5C05439D2}">
      <x14:pivotTableDefinition xmlns:xm="http://schemas.microsoft.com/office/excel/2006/main" altTextSummary="Un resumen del total de cada categoría"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ATEGORÍA" xr10:uid="{658E3B10-7EC8-4326-A742-A9364799E2D6}" sourceName="CATEGORÍA">
  <pivotTables>
    <pivotTable tabId="3" name="Gastos"/>
  </pivotTables>
  <data>
    <tabular pivotCacheId="3">
      <items count="9">
        <i x="3" s="1"/>
        <i x="5" s="1"/>
        <i x="2" s="1"/>
        <i x="1" s="1"/>
        <i x="7" s="1"/>
        <i x="4" s="1"/>
        <i x="6" s="1"/>
        <i x="0" s="1"/>
        <i x="8" s="1"/>
      </items>
    </tabular>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SCRIPCIÓN" xr10:uid="{2888A119-6E33-4D55-9858-9DEF503D64C6}" sourceName="DESCRIPCIÓN">
  <pivotTables>
    <pivotTable tabId="3" name="Gastos"/>
  </pivotTables>
  <data>
    <tabular pivotCacheId="3">
      <items count="21">
        <i x="3" s="1"/>
        <i x="10" s="1"/>
        <i x="4" s="1"/>
        <i x="19" s="1"/>
        <i x="7" s="1"/>
        <i x="13" s="1"/>
        <i x="11" s="1"/>
        <i x="9" s="1"/>
        <i x="2" s="1"/>
        <i x="12" s="1"/>
        <i x="1" s="1"/>
        <i x="14" s="1"/>
        <i x="15" s="1"/>
        <i x="16" s="1"/>
        <i x="17" s="1"/>
        <i x="6" s="1"/>
        <i x="8" s="1"/>
        <i x="0" s="1"/>
        <i x="18" s="1"/>
        <i x="5" s="1"/>
        <i x="2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ÍA" xr10:uid="{20854099-E64B-49B5-BDEE-9E4F9095E5BA}" cache="SegmentaciónDeDatos_CATEGORÍA" caption="CATEGORÍA" columnCount="2" style="Segmentaciones de presupuestos de vivienda" rowHeight="187200"/>
  <slicer name="DESCRIPCIÓN" xr10:uid="{60E17EFE-D4C7-4A7C-B1E3-0397320A0F46}" cache="SegmentaciónDeDatos_DESCRIPCIÓN" caption="DESCRIPCIÓN" startItem="4" columnCount="2" style="Segmentaciones de presupuestos de vivienda" rowHeight="18720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nel" displayName="Panel" ref="B8:O12" totalsRowShown="0" headerRowDxfId="121" tableBorderDxfId="120" totalsRowBorderDxfId="119" headerRowCellStyle="Normal">
  <autoFilter ref="B8:O12" xr:uid="{00000000-0009-0000-0100-000001000000}"/>
  <tableColumns count="14">
    <tableColumn id="1" xr3:uid="{00000000-0010-0000-0000-000001000000}" name="Categoría" dataDxfId="118"/>
    <tableColumn id="2" xr3:uid="{00000000-0010-0000-0000-000002000000}" name="ENERO" dataDxfId="117"/>
    <tableColumn id="3" xr3:uid="{00000000-0010-0000-0000-000003000000}" name="FEBRERO" dataDxfId="116"/>
    <tableColumn id="4" xr3:uid="{00000000-0010-0000-0000-000004000000}" name="MARZO" dataDxfId="115"/>
    <tableColumn id="5" xr3:uid="{00000000-0010-0000-0000-000005000000}" name="ABRIL" dataDxfId="114"/>
    <tableColumn id="6" xr3:uid="{00000000-0010-0000-0000-000006000000}" name="MAYO" dataDxfId="113"/>
    <tableColumn id="7" xr3:uid="{00000000-0010-0000-0000-000007000000}" name="JUNIO" dataDxfId="112"/>
    <tableColumn id="8" xr3:uid="{00000000-0010-0000-0000-000008000000}" name="JULIO" dataDxfId="111"/>
    <tableColumn id="9" xr3:uid="{00000000-0010-0000-0000-000009000000}" name="AGOSTO" dataDxfId="110"/>
    <tableColumn id="10" xr3:uid="{00000000-0010-0000-0000-00000A000000}" name="SEPTIEMBRE" dataDxfId="109"/>
    <tableColumn id="11" xr3:uid="{00000000-0010-0000-0000-00000B000000}" name="OCTUBRE" dataDxfId="108"/>
    <tableColumn id="12" xr3:uid="{00000000-0010-0000-0000-00000C000000}" name="NOVIEMBRE" dataDxfId="107"/>
    <tableColumn id="13" xr3:uid="{00000000-0010-0000-0000-00000D000000}" name="DICIEMBRE" dataDxfId="106"/>
    <tableColumn id="14" xr3:uid="{00000000-0010-0000-0000-00000E000000}" name="Minigráfico" dataDxfId="105"/>
  </tableColumns>
  <tableStyleInfo name="TableStyleMedium1" showFirstColumn="1" showLastColumn="1" showRowStripes="1" showColumnStripes="0"/>
  <extLst>
    <ext xmlns:x14="http://schemas.microsoft.com/office/spreadsheetml/2009/9/main" uri="{504A1905-F514-4f6f-8877-14C23A59335A}">
      <x14:table altTextSummary="Información general de ingresos y gastos desglosada por la primera y última mitad de cada mes con las líneas de tendencia en la última columna"/>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astos" displayName="Gastos" ref="F3:I36">
  <autoFilter ref="F3:I36" xr:uid="{00000000-0009-0000-0100-000002000000}"/>
  <tableColumns count="4">
    <tableColumn id="3" xr3:uid="{00000000-0010-0000-0100-000003000000}" name="FECHA" totalsRowLabel="Total" dataDxfId="104" totalsRowDxfId="103" dataCellStyle="Fecha"/>
    <tableColumn id="1" xr3:uid="{00000000-0010-0000-0100-000001000000}" name="CATEGORÍA" totalsRowDxfId="102" dataCellStyle="Detalles de la tabla"/>
    <tableColumn id="4" xr3:uid="{00000000-0010-0000-0100-000004000000}" name="DESCRIPCIÓN" totalsRowDxfId="101" dataCellStyle="Detalles de la tabla"/>
    <tableColumn id="2" xr3:uid="{00000000-0010-0000-0100-000002000000}" name="CANTIDAD" totalsRowFunction="sum" dataDxfId="100" totalsRowDxfId="99" dataCellStyle="Moneda"/>
  </tableColumns>
  <tableStyleInfo name="Gastos" showFirstColumn="0" showLastColumn="0" showRowStripes="1" showColumnStripes="0"/>
  <extLst>
    <ext xmlns:x14="http://schemas.microsoft.com/office/spreadsheetml/2009/9/main" uri="{504A1905-F514-4f6f-8877-14C23A59335A}">
      <x14:table altTextSummary="Escriba la fecha y el importe y seleccione Categoría y Descripción en esta tabla"/>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gresos" displayName="Ingresos" ref="B3:D13" headerRowDxfId="98" dataDxfId="97">
  <autoFilter ref="B3:D13" xr:uid="{00000000-0009-0000-0100-000003000000}"/>
  <tableColumns count="3">
    <tableColumn id="1" xr3:uid="{00000000-0010-0000-0200-000001000000}" name="FECHA" totalsRowLabel="Total" dataDxfId="96" dataCellStyle="Fecha"/>
    <tableColumn id="3" xr3:uid="{00000000-0010-0000-0200-000003000000}" name="DESCRIPCIÓN" dataDxfId="95" dataCellStyle="Detalles de la tabla"/>
    <tableColumn id="2" xr3:uid="{00000000-0010-0000-0200-000002000000}" name="CANTIDAD" totalsRowFunction="sum" dataDxfId="94" totalsRowDxfId="93" dataCellStyle="Moneda"/>
  </tableColumns>
  <tableStyleInfo name="Ingresos" showFirstColumn="0" showLastColumn="0" showRowStripes="1" showColumnStripes="0"/>
  <extLst>
    <ext xmlns:x14="http://schemas.microsoft.com/office/spreadsheetml/2009/9/main" uri="{504A1905-F514-4f6f-8877-14C23A59335A}">
      <x14:table altTextSummary="Escriba la fecha, la descripción de los ingresos y la cantidad en esta tabla"/>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InformaciónCategoría" displayName="InformaciónCategoría" ref="B3:M8" headerRowDxfId="33" dataDxfId="32">
  <autoFilter ref="B3:M8" xr:uid="{00000000-0009-0000-0100-000009000000}"/>
  <tableColumns count="12">
    <tableColumn id="1" xr3:uid="{00000000-0010-0000-0300-000001000000}" name="Hogar" dataDxfId="31" dataCellStyle="Detalles de la tabla"/>
    <tableColumn id="2" xr3:uid="{00000000-0010-0000-0300-000002000000}" name="Entretenimiento" dataDxfId="30" dataCellStyle="Detalles de la tabla"/>
    <tableColumn id="3" xr3:uid="{00000000-0010-0000-0300-000003000000}" name="Comida" dataDxfId="29" dataCellStyle="Detalles de la tabla"/>
    <tableColumn id="4" xr3:uid="{00000000-0010-0000-0300-000004000000}" name="Regalos o donativos" dataDxfId="28" dataCellStyle="Detalles de la tabla"/>
    <tableColumn id="5" xr3:uid="{00000000-0010-0000-0300-000005000000}" name="Niños" dataDxfId="27" dataCellStyle="Detalles de la tabla"/>
    <tableColumn id="6" xr3:uid="{00000000-0010-0000-0300-000006000000}" name="Cuentas de inversión" dataDxfId="26" dataCellStyle="Detalles de la tabla"/>
    <tableColumn id="7" xr3:uid="{00000000-0010-0000-0300-000007000000}" name="Salud" dataDxfId="25" dataCellStyle="Detalles de la tabla"/>
    <tableColumn id="8" xr3:uid="{00000000-0010-0000-0300-000008000000}" name="Otros" dataDxfId="24" dataCellStyle="Detalles de la tabla"/>
    <tableColumn id="9" xr3:uid="{00000000-0010-0000-0300-000009000000}" name="Personal" dataDxfId="23" dataCellStyle="Detalles de la tabla"/>
    <tableColumn id="10" xr3:uid="{00000000-0010-0000-0300-00000A000000}" name="Mascotas" dataDxfId="22" dataCellStyle="Detalles de la tabla"/>
    <tableColumn id="11" xr3:uid="{00000000-0010-0000-0300-00000B000000}" name="Impuestos y gastos jurídicos" dataDxfId="21" dataCellStyle="Detalles de la tabla"/>
    <tableColumn id="12" xr3:uid="{00000000-0010-0000-0300-00000C000000}" name="Transporte" dataDxfId="20" dataCellStyle="Detalles de la tabla"/>
  </tableColumns>
  <tableStyleInfo name="Listas de datos" showFirstColumn="0" showLastColumn="0" showRowStripes="1" showColumnStripes="0"/>
  <extLst>
    <ext xmlns:x14="http://schemas.microsoft.com/office/spreadsheetml/2009/9/main" uri="{504A1905-F514-4f6f-8877-14C23A59335A}">
      <x14:table altTextSummary="Esta tabla contiene las categorías utilizadas para rellenar las listas desplegables en la tabla Gastos de la hoja Gastos e ingresos. Modifique los nombres de categoría o las descripciones debajo de cada categoría para actualizar las listas"/>
    </ext>
  </extLst>
</table>
</file>

<file path=xl/theme/theme11.xml><?xml version="1.0" encoding="utf-8"?>
<a:theme xmlns:a="http://schemas.openxmlformats.org/drawingml/2006/main" name="Office Theme">
  <a:themeElements>
    <a:clrScheme name="Custom 16">
      <a:dk1>
        <a:srgbClr val="151515"/>
      </a:dk1>
      <a:lt1>
        <a:srgbClr val="FFFFFF"/>
      </a:lt1>
      <a:dk2>
        <a:srgbClr val="1C1C1C"/>
      </a:dk2>
      <a:lt2>
        <a:srgbClr val="FFFFFF"/>
      </a:lt2>
      <a:accent1>
        <a:srgbClr val="F3D569"/>
      </a:accent1>
      <a:accent2>
        <a:srgbClr val="5B85AA"/>
      </a:accent2>
      <a:accent3>
        <a:srgbClr val="ECBE18"/>
      </a:accent3>
      <a:accent4>
        <a:srgbClr val="9CB5CB"/>
      </a:accent4>
      <a:accent5>
        <a:srgbClr val="2C4255"/>
      </a:accent5>
      <a:accent6>
        <a:srgbClr val="F7E5A4"/>
      </a:accent6>
      <a:hlink>
        <a:srgbClr val="5B85AA"/>
      </a:hlink>
      <a:folHlink>
        <a:srgbClr val="5B85AA"/>
      </a:folHlink>
    </a:clrScheme>
    <a:fontScheme name="Custom 17">
      <a:majorFont>
        <a:latin typeface="Tw Cen MT"/>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EscalaDeTiempoNativa_FECHA" xr10:uid="{970A8F8B-88D4-4FA9-9978-4BD88ECFA179}" sourceName="FECHA">
  <pivotTables>
    <pivotTable tabId="3" name="Gastos"/>
  </pivotTables>
  <state minimalRefreshVersion="6" lastRefreshVersion="6" pivotCacheId="3" filterType="unknown">
    <bounds startDate="2022-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FECHA" xr10:uid="{A70492A5-55A1-4359-B581-D12ECE0026B1}" cache="EscalaDeTiempoNativa_FECHA" caption="FECHA" level="2" selectionLevel="2" scrollPosition="2022-01-01T00:00:00" style="Escala de tiempo de presupuesto quincenal"/>
</timelines>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vmlDrawing" Target="/xl/drawings/vmlDrawing1.vml" Id="rId3" /><Relationship Type="http://schemas.openxmlformats.org/officeDocument/2006/relationships/drawing" Target="/xl/drawings/drawing11.xml" Id="rId2" /><Relationship Type="http://schemas.openxmlformats.org/officeDocument/2006/relationships/printerSettings" Target="/xl/printerSettings/printerSettings22.bin" Id="rId1" /><Relationship Type="http://schemas.openxmlformats.org/officeDocument/2006/relationships/table" Target="/xl/tables/table13.xml" Id="rId6" /><Relationship Type="http://schemas.openxmlformats.org/officeDocument/2006/relationships/ctrlProp" Target="/xl/ctrlProps/ctrlProp2.xml" Id="rId5" /><Relationship Type="http://schemas.openxmlformats.org/officeDocument/2006/relationships/ctrlProp" Target="/xl/ctrlProps/ctrlProp12.xml" Id="rId4" /></Relationships>
</file>

<file path=xl/worksheets/_rels/sheet31.xml.rels>&#65279;<?xml version="1.0" encoding="utf-8"?><Relationships xmlns="http://schemas.openxmlformats.org/package/2006/relationships"><Relationship Type="http://schemas.openxmlformats.org/officeDocument/2006/relationships/table" Target="/xl/tables/table31.xml" Id="rId3" /><Relationship Type="http://schemas.openxmlformats.org/officeDocument/2006/relationships/table" Target="/xl/tables/table22.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drawing" Target="/xl/drawings/drawing22.xml" Id="rId3" /><Relationship Type="http://schemas.openxmlformats.org/officeDocument/2006/relationships/printerSettings" Target="/xl/printerSettings/printerSettings46.bin" Id="rId2" /><Relationship Type="http://schemas.openxmlformats.org/officeDocument/2006/relationships/pivotTable" Target="/xl/pivotTables/pivotTable12.xml" Id="rId1" /><Relationship Type="http://schemas.microsoft.com/office/2011/relationships/timeline" Target="/xl/timelines/timeline1.xml" Id="rId5" /><Relationship Type="http://schemas.microsoft.com/office/2007/relationships/slicer" Target="/xl/slicers/slicer1.xml" Id="rId4" /></Relationships>
</file>

<file path=xl/worksheets/_rels/sheet55.xml.rels>&#65279;<?xml version="1.0" encoding="utf-8"?><Relationships xmlns="http://schemas.openxmlformats.org/package/2006/relationships"><Relationship Type="http://schemas.openxmlformats.org/officeDocument/2006/relationships/table" Target="/xl/tables/table44.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printerSettings" Target="/xl/printerSettings/printerSettings64.bin" Id="rId2" /><Relationship Type="http://schemas.openxmlformats.org/officeDocument/2006/relationships/pivotTable" Target="/xl/pivotTables/pivotTable2.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24CE-12A3-4CC0-84BC-2A62CE3863AE}">
  <sheetPr>
    <tabColor theme="9" tint="-0.749992370372631"/>
  </sheetPr>
  <dimension ref="B1:B8"/>
  <sheetViews>
    <sheetView workbookViewId="0"/>
  </sheetViews>
  <sheetFormatPr baseColWidth="10" defaultColWidth="8.88671875" defaultRowHeight="15.75" x14ac:dyDescent="0.3"/>
  <cols>
    <col min="1" max="1" width="2.77734375" customWidth="1"/>
    <col min="2" max="2" width="80.77734375" customWidth="1"/>
    <col min="3" max="3" width="2.77734375" customWidth="1"/>
  </cols>
  <sheetData>
    <row r="1" spans="2:2" ht="30" customHeight="1" x14ac:dyDescent="0.3">
      <c r="B1" s="76" t="s">
        <v>0</v>
      </c>
    </row>
    <row r="2" spans="2:2" ht="30" customHeight="1" x14ac:dyDescent="0.3">
      <c r="B2" s="77" t="s">
        <v>1</v>
      </c>
    </row>
    <row r="3" spans="2:2" ht="30" customHeight="1" x14ac:dyDescent="0.3">
      <c r="B3" s="77" t="s">
        <v>2</v>
      </c>
    </row>
    <row r="4" spans="2:2" ht="30" customHeight="1" x14ac:dyDescent="0.3">
      <c r="B4" s="77" t="s">
        <v>3</v>
      </c>
    </row>
    <row r="5" spans="2:2" ht="30" customHeight="1" x14ac:dyDescent="0.3">
      <c r="B5" s="77" t="s">
        <v>4</v>
      </c>
    </row>
    <row r="6" spans="2:2" ht="30" customHeight="1" x14ac:dyDescent="0.3">
      <c r="B6" s="78" t="s">
        <v>5</v>
      </c>
    </row>
    <row r="7" spans="2:2" ht="30" x14ac:dyDescent="0.3">
      <c r="B7" s="92" t="s">
        <v>6</v>
      </c>
    </row>
    <row r="8" spans="2:2" ht="45" x14ac:dyDescent="0.3">
      <c r="B8" s="77" t="s">
        <v>7</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autoPageBreaks="0"/>
  </sheetPr>
  <dimension ref="A1:P14"/>
  <sheetViews>
    <sheetView showGridLines="0" tabSelected="1" zoomScaleNormal="100" zoomScaleSheetLayoutView="100" workbookViewId="0"/>
  </sheetViews>
  <sheetFormatPr baseColWidth="10" defaultColWidth="9.44140625" defaultRowHeight="15.75" x14ac:dyDescent="0.3"/>
  <cols>
    <col min="1" max="1" width="5" style="79" customWidth="1"/>
    <col min="2" max="2" width="22.44140625" style="3" customWidth="1"/>
    <col min="3" max="3" width="13.77734375" style="10" customWidth="1"/>
    <col min="4" max="10" width="13.77734375" style="3" customWidth="1"/>
    <col min="11" max="11" width="14.77734375" style="3" bestFit="1" customWidth="1"/>
    <col min="12" max="12" width="13.77734375" style="3" customWidth="1"/>
    <col min="13" max="13" width="14.109375" style="3" bestFit="1" customWidth="1"/>
    <col min="14" max="15" width="13.77734375" style="3" customWidth="1"/>
    <col min="16" max="16" width="5" style="3" customWidth="1"/>
    <col min="17" max="17" width="2.77734375" style="3" customWidth="1"/>
    <col min="18" max="16384" width="9.44140625" style="3"/>
  </cols>
  <sheetData>
    <row r="1" spans="1:16" ht="48.75" customHeight="1" x14ac:dyDescent="0.3">
      <c r="A1" s="85" t="s">
        <v>8</v>
      </c>
      <c r="B1" s="113" t="s">
        <v>13</v>
      </c>
      <c r="C1" s="113"/>
      <c r="D1" s="113"/>
      <c r="E1" s="113"/>
      <c r="F1" s="113"/>
      <c r="G1" s="113"/>
      <c r="H1" s="113"/>
      <c r="I1" s="113"/>
      <c r="J1" s="113"/>
      <c r="K1" s="113"/>
      <c r="L1" s="113"/>
      <c r="M1" s="113"/>
      <c r="N1" s="113"/>
      <c r="O1" s="21" t="s">
        <v>35</v>
      </c>
      <c r="P1" s="22"/>
    </row>
    <row r="2" spans="1:16" ht="42" customHeight="1" x14ac:dyDescent="0.55">
      <c r="A2" s="83" t="s">
        <v>9</v>
      </c>
      <c r="B2" s="25" t="str">
        <f>CHOOSE(NúmeroDeMes,"ENERO","FEBRERO","MARZO","ABRIL","MAYO","JUNIO","JULIO","AGOSTO","SEPTIEMBRE","OCTUBRE","NOVIEMBRE","DICIEMBRE")</f>
        <v>DICIEMBRE</v>
      </c>
      <c r="C2" s="114">
        <v>12</v>
      </c>
      <c r="D2" s="115"/>
      <c r="E2" s="115"/>
      <c r="F2" s="115"/>
      <c r="G2" s="115"/>
      <c r="H2" s="115"/>
      <c r="I2" s="26">
        <f ca="1">YEAR(TODAY())</f>
        <v>2022</v>
      </c>
      <c r="J2" s="11"/>
      <c r="K2" s="11"/>
      <c r="L2" s="13"/>
      <c r="M2" s="11"/>
      <c r="N2" s="11"/>
      <c r="O2" s="11"/>
      <c r="P2" s="11"/>
    </row>
    <row r="3" spans="1:16" s="4" customFormat="1" ht="35.25" customHeight="1" x14ac:dyDescent="0.3">
      <c r="A3" s="83" t="s">
        <v>10</v>
      </c>
      <c r="B3" s="93" t="s">
        <v>14</v>
      </c>
      <c r="C3" s="93"/>
      <c r="D3" s="93"/>
      <c r="E3" s="93"/>
      <c r="F3" s="93"/>
      <c r="G3" s="93"/>
      <c r="H3" s="93"/>
      <c r="I3" s="93" t="s">
        <v>28</v>
      </c>
      <c r="J3" s="93"/>
      <c r="K3" s="12"/>
      <c r="L3" s="14"/>
      <c r="M3" s="14"/>
      <c r="N3" s="14"/>
      <c r="O3" s="14"/>
      <c r="P3" s="12"/>
    </row>
    <row r="4" spans="1:16" s="4" customFormat="1" ht="30" customHeight="1" x14ac:dyDescent="0.3">
      <c r="A4" s="83" t="s">
        <v>11</v>
      </c>
      <c r="B4" s="24" t="s">
        <v>15</v>
      </c>
      <c r="C4" s="15"/>
      <c r="D4" s="110">
        <f ca="1">TotalesGastosMensuales</f>
        <v>0</v>
      </c>
      <c r="E4" s="14"/>
      <c r="F4" s="14"/>
      <c r="G4" s="14"/>
      <c r="H4" s="12"/>
      <c r="I4" s="24" t="s">
        <v>15</v>
      </c>
      <c r="J4" s="24"/>
      <c r="K4" s="14"/>
      <c r="L4" s="110">
        <f ca="1">GastosAnualesTotales</f>
        <v>10742</v>
      </c>
      <c r="M4" s="14"/>
      <c r="N4" s="14"/>
      <c r="O4" s="14"/>
      <c r="P4" s="12"/>
    </row>
    <row r="5" spans="1:16" s="4" customFormat="1" ht="30" customHeight="1" x14ac:dyDescent="0.3">
      <c r="A5" s="82"/>
      <c r="B5" s="24" t="s">
        <v>16</v>
      </c>
      <c r="C5" s="15"/>
      <c r="D5" s="110">
        <f ca="1">TotalesIngresosMensuales</f>
        <v>0</v>
      </c>
      <c r="E5" s="14"/>
      <c r="F5" s="14"/>
      <c r="G5" s="14"/>
      <c r="H5" s="12"/>
      <c r="I5" s="24" t="s">
        <v>16</v>
      </c>
      <c r="J5" s="24"/>
      <c r="K5" s="14"/>
      <c r="L5" s="110">
        <f ca="1">IngresosAnualesTotales</f>
        <v>13200</v>
      </c>
      <c r="M5" s="14"/>
      <c r="N5" s="14"/>
      <c r="O5" s="14"/>
      <c r="P5" s="12"/>
    </row>
    <row r="6" spans="1:16" ht="45" customHeight="1" x14ac:dyDescent="0.3">
      <c r="A6" s="82"/>
      <c r="B6" s="11"/>
      <c r="C6" s="16"/>
      <c r="D6" s="11"/>
      <c r="E6" s="11"/>
      <c r="F6" s="11"/>
      <c r="G6" s="11"/>
      <c r="H6" s="11"/>
      <c r="I6" s="11"/>
      <c r="J6" s="11"/>
      <c r="K6" s="11"/>
      <c r="L6" s="11"/>
      <c r="M6" s="11"/>
      <c r="N6" s="11"/>
      <c r="O6" s="11"/>
      <c r="P6" s="11"/>
    </row>
    <row r="7" spans="1:16" s="17" customFormat="1" ht="24.75" customHeight="1" thickBot="1" x14ac:dyDescent="0.35">
      <c r="A7" s="80"/>
      <c r="B7" s="20"/>
      <c r="C7" s="18"/>
      <c r="D7" s="20"/>
      <c r="E7" s="20"/>
      <c r="F7" s="20"/>
      <c r="G7" s="20"/>
      <c r="H7" s="20"/>
      <c r="I7" s="20"/>
      <c r="J7" s="20"/>
      <c r="K7" s="20"/>
      <c r="L7" s="20"/>
      <c r="M7" s="20"/>
      <c r="N7" s="20"/>
    </row>
    <row r="8" spans="1:16" ht="34.5" customHeight="1" thickBot="1" x14ac:dyDescent="0.35">
      <c r="A8" s="84" t="s">
        <v>12</v>
      </c>
      <c r="B8" s="89" t="s">
        <v>17</v>
      </c>
      <c r="C8" s="56" t="s">
        <v>22</v>
      </c>
      <c r="D8" s="56" t="s">
        <v>23</v>
      </c>
      <c r="E8" s="56" t="s">
        <v>24</v>
      </c>
      <c r="F8" s="56" t="s">
        <v>25</v>
      </c>
      <c r="G8" s="56" t="s">
        <v>26</v>
      </c>
      <c r="H8" s="56" t="s">
        <v>27</v>
      </c>
      <c r="I8" s="56" t="s">
        <v>29</v>
      </c>
      <c r="J8" s="56" t="s">
        <v>30</v>
      </c>
      <c r="K8" s="56" t="s">
        <v>31</v>
      </c>
      <c r="L8" s="56" t="s">
        <v>32</v>
      </c>
      <c r="M8" s="56" t="s">
        <v>33</v>
      </c>
      <c r="N8" s="56" t="s">
        <v>34</v>
      </c>
      <c r="O8" s="90" t="s">
        <v>36</v>
      </c>
    </row>
    <row r="9" spans="1:16" ht="36" customHeight="1" thickBot="1" x14ac:dyDescent="0.35">
      <c r="B9" s="57" t="s">
        <v>18</v>
      </c>
      <c r="C9" s="97">
        <f ca="1">SUMIFS(Ingresos[CANTIDAD],Ingresos[FECHA],"&lt;="&amp;FechaMedio,Ingresos[FECHA],"&gt;="&amp;FechaInicio)</f>
        <v>0</v>
      </c>
      <c r="D9" s="97">
        <f ca="1">SUMIFS(Ingresos[CANTIDAD],Ingresos[FECHA],"&lt;="&amp;FechaMedio,Ingresos[FECHA],"&gt;="&amp;FechaInicio)</f>
        <v>0</v>
      </c>
      <c r="E9" s="98">
        <f ca="1">SUMIFS(Ingresos[CANTIDAD],Ingresos[FECHA],"&lt;="&amp;FechaMedio,Ingresos[FECHA],"&gt;="&amp;FechaInicio)</f>
        <v>1300</v>
      </c>
      <c r="F9" s="98">
        <f ca="1">SUMIFS(Ingresos[CANTIDAD],Ingresos[FECHA],"&lt;="&amp;FechaMedio,Ingresos[FECHA],"&gt;="&amp;FechaInicio)</f>
        <v>2600</v>
      </c>
      <c r="G9" s="98">
        <f ca="1">SUMIFS(Ingresos[CANTIDAD],Ingresos[FECHA],"&lt;="&amp;FechaMedio,Ingresos[FECHA],"&gt;="&amp;FechaInicio)</f>
        <v>2600</v>
      </c>
      <c r="H9" s="98">
        <f ca="1">SUMIFS(Ingresos[CANTIDAD],Ingresos[FECHA],"&lt;="&amp;FechaMedio,Ingresos[FECHA],"&gt;="&amp;FechaInicio)</f>
        <v>0</v>
      </c>
      <c r="I9" s="98">
        <f ca="1">SUMIFS(Ingresos[CANTIDAD],Ingresos[FECHA],"&lt;="&amp;FechaMedio,Ingresos[FECHA],"&gt;="&amp;FechaInicio)</f>
        <v>0</v>
      </c>
      <c r="J9" s="98">
        <f ca="1">SUMIFS(Ingresos[CANTIDAD],Ingresos[FECHA],"&lt;="&amp;FechaMedio,Ingresos[FECHA],"&gt;="&amp;FechaInicio)</f>
        <v>0</v>
      </c>
      <c r="K9" s="98">
        <f ca="1">SUMIFS(Ingresos[CANTIDAD],Ingresos[FECHA],"&lt;="&amp;FechaMedio,Ingresos[FECHA],"&gt;="&amp;FechaInicio)</f>
        <v>0</v>
      </c>
      <c r="L9" s="98">
        <f ca="1">SUMIFS(Ingresos[CANTIDAD],Ingresos[FECHA],"&lt;="&amp;FechaMedio,Ingresos[FECHA],"&gt;="&amp;FechaInicio)</f>
        <v>0</v>
      </c>
      <c r="M9" s="98">
        <f ca="1">SUMIFS(Ingresos[CANTIDAD],Ingresos[FECHA],"&lt;="&amp;FechaMedio,Ingresos[FECHA],"&gt;="&amp;FechaInicio)</f>
        <v>0</v>
      </c>
      <c r="N9" s="98">
        <f ca="1">SUMIFS(Ingresos[CANTIDAD],Ingresos[FECHA],"&lt;="&amp;FechaMedio,Ingresos[FECHA],"&gt;="&amp;FechaInicio)</f>
        <v>0</v>
      </c>
      <c r="O9" s="58"/>
    </row>
    <row r="10" spans="1:16" ht="36" customHeight="1" thickBot="1" x14ac:dyDescent="0.35">
      <c r="B10" s="59" t="s">
        <v>19</v>
      </c>
      <c r="C10" s="99">
        <f ca="1">SUMIFS(Ingresos[CANTIDAD],Ingresos[FECHA],"&lt;="&amp;FechaFinal,Ingresos[FECHA],"&gt;="&amp;FechaMedio+1)</f>
        <v>0</v>
      </c>
      <c r="D10" s="99">
        <f ca="1">SUMIFS(Ingresos[CANTIDAD],Ingresos[FECHA],"&lt;="&amp;FechaFinal,Ingresos[FECHA],"&gt;="&amp;FechaMedio+1)</f>
        <v>0</v>
      </c>
      <c r="E10" s="100">
        <f ca="1">SUMIFS(Ingresos[CANTIDAD],Ingresos[FECHA],"&lt;="&amp;FechaFinal,Ingresos[FECHA],"&gt;="&amp;FechaMedio+1)</f>
        <v>3100</v>
      </c>
      <c r="F10" s="100">
        <f ca="1">SUMIFS(Ingresos[CANTIDAD],Ingresos[FECHA],"&lt;="&amp;FechaFinal,Ingresos[FECHA],"&gt;="&amp;FechaMedio+1)</f>
        <v>3100</v>
      </c>
      <c r="G10" s="100">
        <f ca="1">SUMIFS(Ingresos[CANTIDAD],Ingresos[FECHA],"&lt;="&amp;FechaFinal,Ingresos[FECHA],"&gt;="&amp;FechaMedio+1)</f>
        <v>500</v>
      </c>
      <c r="H10" s="100">
        <f ca="1">SUMIFS(Ingresos[CANTIDAD],Ingresos[FECHA],"&lt;="&amp;FechaFinal,Ingresos[FECHA],"&gt;="&amp;FechaMedio+1)</f>
        <v>0</v>
      </c>
      <c r="I10" s="100">
        <f ca="1">SUMIFS(Ingresos[CANTIDAD],Ingresos[FECHA],"&lt;="&amp;FechaFinal,Ingresos[FECHA],"&gt;="&amp;FechaMedio+1)</f>
        <v>0</v>
      </c>
      <c r="J10" s="100">
        <f ca="1">SUMIFS(Ingresos[CANTIDAD],Ingresos[FECHA],"&lt;="&amp;FechaFinal,Ingresos[FECHA],"&gt;="&amp;FechaMedio+1)</f>
        <v>0</v>
      </c>
      <c r="K10" s="100">
        <f ca="1">SUMIFS(Ingresos[CANTIDAD],Ingresos[FECHA],"&lt;="&amp;FechaFinal,Ingresos[FECHA],"&gt;="&amp;FechaMedio+1)</f>
        <v>0</v>
      </c>
      <c r="L10" s="100">
        <f ca="1">SUMIFS(Ingresos[CANTIDAD],Ingresos[FECHA],"&lt;="&amp;FechaFinal,Ingresos[FECHA],"&gt;="&amp;FechaMedio+1)</f>
        <v>0</v>
      </c>
      <c r="M10" s="100">
        <f ca="1">SUMIFS(Ingresos[CANTIDAD],Ingresos[FECHA],"&lt;="&amp;FechaFinal,Ingresos[FECHA],"&gt;="&amp;FechaMedio+1)</f>
        <v>0</v>
      </c>
      <c r="N10" s="100">
        <f ca="1">SUMIFS(Ingresos[CANTIDAD],Ingresos[FECHA],"&lt;="&amp;FechaFinal,Ingresos[FECHA],"&gt;="&amp;FechaMedio+1)</f>
        <v>0</v>
      </c>
      <c r="O10" s="58"/>
    </row>
    <row r="11" spans="1:16" ht="36" customHeight="1" thickBot="1" x14ac:dyDescent="0.35">
      <c r="B11" s="60" t="s">
        <v>20</v>
      </c>
      <c r="C11" s="101">
        <f ca="1">SUMIFS(Gastos[CANTIDAD],Gastos[FECHA],"&lt;="&amp;FechaMedio+1,Gastos[FECHA],"&gt;="&amp;FechaInicio)</f>
        <v>0</v>
      </c>
      <c r="D11" s="101">
        <f ca="1">SUMIFS(Gastos[CANTIDAD],Gastos[FECHA],"&lt;="&amp;FechaMedio+1,Gastos[FECHA],"&gt;="&amp;FechaInicio)</f>
        <v>0</v>
      </c>
      <c r="E11" s="101">
        <f ca="1">SUMIFS(Gastos[CANTIDAD],Gastos[FECHA],"&lt;="&amp;FechaMedio+1,Gastos[FECHA],"&gt;="&amp;FechaInicio)</f>
        <v>1225</v>
      </c>
      <c r="F11" s="101">
        <f ca="1">SUMIFS(Gastos[CANTIDAD],Gastos[FECHA],"&lt;="&amp;FechaMedio+1,Gastos[FECHA],"&gt;="&amp;FechaInicio)</f>
        <v>5150</v>
      </c>
      <c r="G11" s="101">
        <f ca="1">SUMIFS(Gastos[CANTIDAD],Gastos[FECHA],"&lt;="&amp;FechaMedio+1,Gastos[FECHA],"&gt;="&amp;FechaInicio)</f>
        <v>2792</v>
      </c>
      <c r="H11" s="101">
        <f ca="1">SUMIFS(Gastos[CANTIDAD],Gastos[FECHA],"&lt;="&amp;FechaMedio+1,Gastos[FECHA],"&gt;="&amp;FechaInicio)</f>
        <v>0</v>
      </c>
      <c r="I11" s="101">
        <f ca="1">SUMIFS(Gastos[CANTIDAD],Gastos[FECHA],"&lt;="&amp;FechaMedio+1,Gastos[FECHA],"&gt;="&amp;FechaInicio)</f>
        <v>0</v>
      </c>
      <c r="J11" s="101">
        <f ca="1">SUMIFS(Gastos[CANTIDAD],Gastos[FECHA],"&lt;="&amp;FechaMedio+1,Gastos[FECHA],"&gt;="&amp;FechaInicio)</f>
        <v>0</v>
      </c>
      <c r="K11" s="101">
        <f ca="1">SUMIFS(Gastos[CANTIDAD],Gastos[FECHA],"&lt;="&amp;FechaMedio+1,Gastos[FECHA],"&gt;="&amp;FechaInicio)</f>
        <v>0</v>
      </c>
      <c r="L11" s="101">
        <f ca="1">SUMIFS(Gastos[CANTIDAD],Gastos[FECHA],"&lt;="&amp;FechaMedio+1,Gastos[FECHA],"&gt;="&amp;FechaInicio)</f>
        <v>0</v>
      </c>
      <c r="M11" s="101">
        <f ca="1">SUMIFS(Gastos[CANTIDAD],Gastos[FECHA],"&lt;="&amp;FechaMedio+1,Gastos[FECHA],"&gt;="&amp;FechaInicio)</f>
        <v>0</v>
      </c>
      <c r="N11" s="101">
        <f ca="1">SUMIFS(Gastos[CANTIDAD],Gastos[FECHA],"&lt;="&amp;FechaMedio+1,Gastos[FECHA],"&gt;="&amp;FechaInicio)</f>
        <v>0</v>
      </c>
      <c r="O11" s="58"/>
    </row>
    <row r="12" spans="1:16" ht="36" customHeight="1" x14ac:dyDescent="0.3">
      <c r="B12" s="61" t="s">
        <v>21</v>
      </c>
      <c r="C12" s="102">
        <f ca="1">SUMIFS(Gastos[CANTIDAD],Gastos[FECHA],"&lt;="&amp;FechaFinal,Gastos[FECHA],"&gt;="&amp;FechaMedio+1)</f>
        <v>0</v>
      </c>
      <c r="D12" s="102">
        <f ca="1">SUMIFS(Gastos[CANTIDAD],Gastos[FECHA],"&lt;="&amp;FechaFinal,Gastos[FECHA],"&gt;="&amp;FechaMedio+1)</f>
        <v>0</v>
      </c>
      <c r="E12" s="102">
        <f ca="1">SUMIFS(Gastos[CANTIDAD],Gastos[FECHA],"&lt;="&amp;FechaFinal,Gastos[FECHA],"&gt;="&amp;FechaMedio+1)</f>
        <v>200</v>
      </c>
      <c r="F12" s="102">
        <f ca="1">SUMIFS(Gastos[CANTIDAD],Gastos[FECHA],"&lt;="&amp;FechaFinal,Gastos[FECHA],"&gt;="&amp;FechaMedio+1)</f>
        <v>875</v>
      </c>
      <c r="G12" s="102">
        <f ca="1">SUMIFS(Gastos[CANTIDAD],Gastos[FECHA],"&lt;="&amp;FechaFinal,Gastos[FECHA],"&gt;="&amp;FechaMedio+1)</f>
        <v>500</v>
      </c>
      <c r="H12" s="102">
        <f ca="1">SUMIFS(Gastos[CANTIDAD],Gastos[FECHA],"&lt;="&amp;FechaFinal,Gastos[FECHA],"&gt;="&amp;FechaMedio+1)</f>
        <v>0</v>
      </c>
      <c r="I12" s="102">
        <f ca="1">SUMIFS(Gastos[CANTIDAD],Gastos[FECHA],"&lt;="&amp;FechaFinal,Gastos[FECHA],"&gt;="&amp;FechaMedio+1)</f>
        <v>0</v>
      </c>
      <c r="J12" s="102">
        <f ca="1">SUMIFS(Gastos[CANTIDAD],Gastos[FECHA],"&lt;="&amp;FechaFinal,Gastos[FECHA],"&gt;="&amp;FechaMedio+1)</f>
        <v>0</v>
      </c>
      <c r="K12" s="102">
        <f ca="1">SUMIFS(Gastos[CANTIDAD],Gastos[FECHA],"&lt;="&amp;FechaFinal,Gastos[FECHA],"&gt;="&amp;FechaMedio+1)</f>
        <v>0</v>
      </c>
      <c r="L12" s="102">
        <f ca="1">SUMIFS(Gastos[CANTIDAD],Gastos[FECHA],"&lt;="&amp;FechaFinal,Gastos[FECHA],"&gt;="&amp;FechaMedio+1)</f>
        <v>0</v>
      </c>
      <c r="M12" s="102">
        <f ca="1">SUMIFS(Gastos[CANTIDAD],Gastos[FECHA],"&lt;="&amp;FechaFinal,Gastos[FECHA],"&gt;="&amp;FechaMedio+1)</f>
        <v>0</v>
      </c>
      <c r="N12" s="102">
        <f ca="1">SUMIFS(Gastos[CANTIDAD],Gastos[FECHA],"&lt;="&amp;FechaFinal,Gastos[FECHA],"&gt;="&amp;FechaMedio+1)</f>
        <v>0</v>
      </c>
      <c r="O12" s="62"/>
    </row>
    <row r="14" spans="1:16" ht="16.5" thickBot="1" x14ac:dyDescent="0.35">
      <c r="C14" s="19"/>
    </row>
  </sheetData>
  <mergeCells count="2">
    <mergeCell ref="B1:N1"/>
    <mergeCell ref="C2:H2"/>
  </mergeCells>
  <conditionalFormatting sqref="A2:A4 C2 D4:D5 L4:L5">
    <cfRule type="notContainsBlanks" dxfId="122" priority="1">
      <formula>LEN(TRIM(A2))&gt;0</formula>
    </cfRule>
  </conditionalFormatting>
  <pageMargins left="0.7" right="0.7" top="0.75" bottom="0.75" header="0.3" footer="0.3"/>
  <pageSetup paperSize="9" fitToWidth="0" fitToHeight="0" orientation="portrait" r:id="rId1"/>
  <ignoredErrors>
    <ignoredError sqref="D4:D5 B2 I2 L4:L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ontrol numérico 7">
              <controlPr defaultSize="0" autoPict="0" altText="Control numérico de mes">
                <anchor moveWithCells="1">
                  <from>
                    <xdr:col>2</xdr:col>
                    <xdr:colOff>76200</xdr:colOff>
                    <xdr:row>1</xdr:row>
                    <xdr:rowOff>161925</xdr:rowOff>
                  </from>
                  <to>
                    <xdr:col>2</xdr:col>
                    <xdr:colOff>247650</xdr:colOff>
                    <xdr:row>1</xdr:row>
                    <xdr:rowOff>447675</xdr:rowOff>
                  </to>
                </anchor>
              </controlPr>
            </control>
          </mc:Choice>
        </mc:AlternateContent>
        <mc:AlternateContent xmlns:mc="http://schemas.openxmlformats.org/markup-compatibility/2006">
          <mc:Choice Requires="x14">
            <control shapeId="1033" r:id="rId5" name="Control numérico 9">
              <controlPr defaultSize="0" autoPict="0" altText="Control numérico de año">
                <anchor moveWithCells="1">
                  <from>
                    <xdr:col>9</xdr:col>
                    <xdr:colOff>47625</xdr:colOff>
                    <xdr:row>1</xdr:row>
                    <xdr:rowOff>171450</xdr:rowOff>
                  </from>
                  <to>
                    <xdr:col>9</xdr:col>
                    <xdr:colOff>190500</xdr:colOff>
                    <xdr:row>1</xdr:row>
                    <xdr:rowOff>457200</xdr:rowOff>
                  </to>
                </anchor>
              </controlPr>
            </control>
          </mc:Choice>
        </mc:AlternateContent>
      </controls>
    </mc:Choice>
  </mc:AlternateContent>
  <tableParts count="1">
    <tablePart r:id="rId6"/>
  </tableParts>
  <extLst>
    <ext xmlns:x14="http://schemas.microsoft.com/office/spreadsheetml/2009/9/main" uri="{05C60535-1F16-4fd2-B633-F4F36F0B64E0}">
      <x14:sparklineGroups xmlns:xm="http://schemas.microsoft.com/office/excel/2006/main">
        <x14:sparklineGroup manualMax="0" manualMin="0" lineWeight="1.5" displayEmptyCellsAs="gap" markers="1" high="1" low="1" first="1" negative="1" xr2:uid="{00000000-0003-0000-0000-000000000000}">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Panel!C11:N11</xm:f>
              <xm:sqref>O11</xm:sqref>
            </x14:sparkline>
            <x14:sparkline>
              <xm:f>Panel!C12:N12</xm:f>
              <xm:sqref>O12</xm:sqref>
            </x14:sparkline>
          </x14:sparklines>
        </x14:sparklineGroup>
        <x14:sparklineGroup manualMax="0" manualMin="0" lineWeight="1.5" displayEmptyCellsAs="gap" markers="1" high="1" low="1" negative="1" xr2:uid="{00000000-0003-0000-0000-000001000000}">
          <x14:colorSeries theme="5"/>
          <x14:colorNegative theme="6"/>
          <x14:colorAxis rgb="FF000000"/>
          <x14:colorMarkers theme="5"/>
          <x14:colorFirst theme="5"/>
          <x14:colorLast theme="5"/>
          <x14:colorHigh theme="5"/>
          <x14:colorLow theme="5"/>
          <x14:sparklines>
            <x14:sparkline>
              <xm:f>Panel!C9:M9</xm:f>
              <xm:sqref>O9</xm:sqref>
            </x14:sparkline>
            <x14:sparkline>
              <xm:f>Panel!C10:M10</xm:f>
              <xm:sqref>O10</xm:sqref>
            </x14:sparkline>
          </x14:sparklines>
        </x14:sparklineGroup>
      </x14:sparklineGroup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tint="-0.249977111117893"/>
    <pageSetUpPr autoPageBreaks="0"/>
  </sheetPr>
  <dimension ref="A1:J36"/>
  <sheetViews>
    <sheetView showGridLines="0" zoomScaleNormal="100" workbookViewId="0"/>
  </sheetViews>
  <sheetFormatPr baseColWidth="10" defaultColWidth="8.77734375" defaultRowHeight="30" customHeight="1" x14ac:dyDescent="0.3"/>
  <cols>
    <col min="1" max="1" width="5" style="79" customWidth="1"/>
    <col min="2" max="2" width="15.44140625" customWidth="1"/>
    <col min="3" max="3" width="24" customWidth="1"/>
    <col min="4" max="4" width="14.6640625" style="1" customWidth="1"/>
    <col min="5" max="5" width="5.88671875" customWidth="1"/>
    <col min="6" max="6" width="15.44140625" customWidth="1"/>
    <col min="7" max="7" width="24.5546875" customWidth="1"/>
    <col min="8" max="8" width="24" style="1" customWidth="1"/>
    <col min="9" max="9" width="13.6640625" style="2" customWidth="1"/>
    <col min="10" max="10" width="5" style="3" customWidth="1"/>
    <col min="11" max="11" width="2.77734375" customWidth="1"/>
  </cols>
  <sheetData>
    <row r="1" spans="1:10" s="3" customFormat="1" ht="48.75" customHeight="1" x14ac:dyDescent="0.3">
      <c r="A1" s="85" t="s">
        <v>37</v>
      </c>
      <c r="B1" s="117" t="str">
        <f>Título_Presupuesto_Familiar_Quincenal</f>
        <v>Presupuesto familiar quincenal</v>
      </c>
      <c r="C1" s="117"/>
      <c r="D1" s="117"/>
      <c r="E1" s="117"/>
      <c r="F1" s="117"/>
      <c r="G1" s="117"/>
      <c r="H1" s="116" t="s">
        <v>56</v>
      </c>
      <c r="I1" s="116"/>
      <c r="J1" s="22"/>
    </row>
    <row r="2" spans="1:10" s="52" customFormat="1" ht="41.25" customHeight="1" thickBot="1" x14ac:dyDescent="0.35">
      <c r="A2" s="86" t="s">
        <v>38</v>
      </c>
      <c r="B2" s="53" t="s">
        <v>15</v>
      </c>
      <c r="C2" s="54"/>
      <c r="D2" s="54"/>
      <c r="E2" s="29"/>
      <c r="F2" s="53" t="s">
        <v>16</v>
      </c>
      <c r="G2" s="54"/>
      <c r="H2" s="54"/>
      <c r="I2" s="54"/>
      <c r="J2" s="51"/>
    </row>
    <row r="3" spans="1:10" ht="30" customHeight="1" thickTop="1" thickBot="1" x14ac:dyDescent="0.35">
      <c r="A3" s="84" t="s">
        <v>39</v>
      </c>
      <c r="B3" s="30" t="s">
        <v>40</v>
      </c>
      <c r="C3" s="30" t="s">
        <v>41</v>
      </c>
      <c r="D3" s="30" t="s">
        <v>45</v>
      </c>
      <c r="F3" s="31" t="s">
        <v>40</v>
      </c>
      <c r="G3" s="35" t="s">
        <v>46</v>
      </c>
      <c r="H3" s="23" t="s">
        <v>41</v>
      </c>
      <c r="I3" s="111" t="s">
        <v>45</v>
      </c>
      <c r="J3" s="4"/>
    </row>
    <row r="4" spans="1:10" ht="30" customHeight="1" thickBot="1" x14ac:dyDescent="0.35">
      <c r="B4" s="63">
        <f ca="1">TODAY()</f>
        <v>44700</v>
      </c>
      <c r="C4" s="64" t="s">
        <v>42</v>
      </c>
      <c r="D4" s="103">
        <v>500</v>
      </c>
      <c r="F4" s="32">
        <f ca="1">TODAY()</f>
        <v>44700</v>
      </c>
      <c r="G4" s="33" t="s">
        <v>47</v>
      </c>
      <c r="H4" s="34" t="s">
        <v>57</v>
      </c>
      <c r="I4" s="47">
        <v>500</v>
      </c>
      <c r="J4" s="4"/>
    </row>
    <row r="5" spans="1:10" ht="30" customHeight="1" x14ac:dyDescent="0.3">
      <c r="B5" s="65">
        <f ca="1">TODAY()-14</f>
        <v>44686</v>
      </c>
      <c r="C5" s="66" t="s">
        <v>43</v>
      </c>
      <c r="D5" s="104">
        <v>1300</v>
      </c>
      <c r="F5" s="106">
        <f t="shared" ref="F5:F12" ca="1" si="0">TODAY()-7</f>
        <v>44693</v>
      </c>
      <c r="G5" s="7" t="s">
        <v>48</v>
      </c>
      <c r="H5" s="7" t="s">
        <v>58</v>
      </c>
      <c r="I5" s="48">
        <v>1000</v>
      </c>
      <c r="J5" s="4"/>
    </row>
    <row r="6" spans="1:10" ht="30" customHeight="1" x14ac:dyDescent="0.3">
      <c r="B6" s="67">
        <f ca="1">TODAY()-14</f>
        <v>44686</v>
      </c>
      <c r="C6" s="68" t="s">
        <v>44</v>
      </c>
      <c r="D6" s="105">
        <v>1300</v>
      </c>
      <c r="F6" s="36">
        <f t="shared" ca="1" si="0"/>
        <v>44693</v>
      </c>
      <c r="G6" s="9" t="s">
        <v>48</v>
      </c>
      <c r="H6" s="9" t="s">
        <v>59</v>
      </c>
      <c r="I6" s="49">
        <v>100</v>
      </c>
    </row>
    <row r="7" spans="1:10" ht="30" customHeight="1" x14ac:dyDescent="0.3">
      <c r="A7" s="80"/>
      <c r="B7" s="65">
        <f ca="1">TODAY()-28</f>
        <v>44672</v>
      </c>
      <c r="C7" s="66" t="s">
        <v>43</v>
      </c>
      <c r="D7" s="104">
        <v>1500</v>
      </c>
      <c r="F7" s="106">
        <f t="shared" ca="1" si="0"/>
        <v>44693</v>
      </c>
      <c r="G7" s="7" t="s">
        <v>48</v>
      </c>
      <c r="H7" s="7" t="s">
        <v>60</v>
      </c>
      <c r="I7" s="48">
        <v>50</v>
      </c>
      <c r="J7" s="17"/>
    </row>
    <row r="8" spans="1:10" ht="30" customHeight="1" x14ac:dyDescent="0.3">
      <c r="B8" s="67">
        <f ca="1">TODAY()-28</f>
        <v>44672</v>
      </c>
      <c r="C8" s="68" t="s">
        <v>44</v>
      </c>
      <c r="D8" s="105">
        <v>1600</v>
      </c>
      <c r="F8" s="36">
        <f t="shared" ca="1" si="0"/>
        <v>44693</v>
      </c>
      <c r="G8" s="107" t="s">
        <v>48</v>
      </c>
      <c r="H8" s="9" t="s">
        <v>61</v>
      </c>
      <c r="I8" s="49">
        <v>25</v>
      </c>
    </row>
    <row r="9" spans="1:10" ht="30" customHeight="1" x14ac:dyDescent="0.3">
      <c r="B9" s="65">
        <f ca="1">TODAY()-42</f>
        <v>44658</v>
      </c>
      <c r="C9" s="66" t="s">
        <v>43</v>
      </c>
      <c r="D9" s="104">
        <v>1300</v>
      </c>
      <c r="F9" s="106">
        <f t="shared" ca="1" si="0"/>
        <v>44693</v>
      </c>
      <c r="G9" s="7" t="s">
        <v>48</v>
      </c>
      <c r="H9" s="7" t="s">
        <v>62</v>
      </c>
      <c r="I9" s="48">
        <v>100</v>
      </c>
    </row>
    <row r="10" spans="1:10" ht="30" customHeight="1" x14ac:dyDescent="0.3">
      <c r="B10" s="67">
        <f ca="1">TODAY()-42</f>
        <v>44658</v>
      </c>
      <c r="C10" s="68" t="s">
        <v>44</v>
      </c>
      <c r="D10" s="105">
        <v>1300</v>
      </c>
      <c r="F10" s="36">
        <f t="shared" ca="1" si="0"/>
        <v>44693</v>
      </c>
      <c r="G10" s="9" t="s">
        <v>48</v>
      </c>
      <c r="H10" s="9" t="s">
        <v>62</v>
      </c>
      <c r="I10" s="49">
        <v>30</v>
      </c>
    </row>
    <row r="11" spans="1:10" ht="30" customHeight="1" x14ac:dyDescent="0.3">
      <c r="B11" s="65">
        <f ca="1">TODAY()-56</f>
        <v>44644</v>
      </c>
      <c r="C11" s="66" t="s">
        <v>43</v>
      </c>
      <c r="D11" s="104">
        <v>1500</v>
      </c>
      <c r="F11" s="106">
        <f t="shared" ca="1" si="0"/>
        <v>44693</v>
      </c>
      <c r="G11" s="7" t="s">
        <v>48</v>
      </c>
      <c r="H11" s="7" t="s">
        <v>58</v>
      </c>
      <c r="I11" s="48">
        <v>50</v>
      </c>
    </row>
    <row r="12" spans="1:10" ht="30" customHeight="1" x14ac:dyDescent="0.3">
      <c r="B12" s="67">
        <f ca="1">TODAY()-56</f>
        <v>44644</v>
      </c>
      <c r="C12" s="68" t="s">
        <v>44</v>
      </c>
      <c r="D12" s="105">
        <v>1600</v>
      </c>
      <c r="F12" s="36">
        <f t="shared" ca="1" si="0"/>
        <v>44693</v>
      </c>
      <c r="G12" s="9" t="s">
        <v>48</v>
      </c>
      <c r="H12" s="9" t="s">
        <v>62</v>
      </c>
      <c r="I12" s="49">
        <v>50</v>
      </c>
    </row>
    <row r="13" spans="1:10" ht="30" customHeight="1" x14ac:dyDescent="0.3">
      <c r="B13" s="65">
        <f ca="1">TODAY()-70</f>
        <v>44630</v>
      </c>
      <c r="C13" s="66" t="s">
        <v>43</v>
      </c>
      <c r="D13" s="104">
        <v>1300</v>
      </c>
      <c r="F13" s="106">
        <f ca="1">TODAY()-7</f>
        <v>44693</v>
      </c>
      <c r="G13" s="7" t="s">
        <v>48</v>
      </c>
      <c r="H13" s="7" t="s">
        <v>62</v>
      </c>
      <c r="I13" s="48">
        <v>25</v>
      </c>
    </row>
    <row r="14" spans="1:10" ht="30" customHeight="1" x14ac:dyDescent="0.3">
      <c r="D14"/>
      <c r="F14" s="36">
        <f ca="1">TODAY()-8</f>
        <v>44692</v>
      </c>
      <c r="G14" s="9" t="s">
        <v>48</v>
      </c>
      <c r="H14" s="9" t="s">
        <v>59</v>
      </c>
      <c r="I14" s="49">
        <v>100</v>
      </c>
    </row>
    <row r="15" spans="1:10" ht="30" customHeight="1" x14ac:dyDescent="0.3">
      <c r="D15"/>
      <c r="F15" s="106">
        <f ca="1">TODAY()-9</f>
        <v>44691</v>
      </c>
      <c r="G15" s="7" t="s">
        <v>49</v>
      </c>
      <c r="H15" s="7" t="s">
        <v>63</v>
      </c>
      <c r="I15" s="48">
        <v>37</v>
      </c>
    </row>
    <row r="16" spans="1:10" ht="30" customHeight="1" x14ac:dyDescent="0.3">
      <c r="D16"/>
      <c r="F16" s="36">
        <f ca="1">TODAY()-10</f>
        <v>44690</v>
      </c>
      <c r="G16" s="9" t="s">
        <v>50</v>
      </c>
      <c r="H16" s="9" t="s">
        <v>94</v>
      </c>
      <c r="I16" s="49">
        <v>350</v>
      </c>
    </row>
    <row r="17" spans="4:9" ht="30" customHeight="1" x14ac:dyDescent="0.3">
      <c r="D17"/>
      <c r="F17" s="106">
        <f ca="1">TODAY()-11</f>
        <v>44689</v>
      </c>
      <c r="G17" s="7" t="s">
        <v>50</v>
      </c>
      <c r="H17" s="7" t="s">
        <v>64</v>
      </c>
      <c r="I17" s="48">
        <v>75</v>
      </c>
    </row>
    <row r="18" spans="4:9" ht="30" customHeight="1" x14ac:dyDescent="0.3">
      <c r="D18"/>
      <c r="F18" s="36">
        <f ca="1">TODAY()-12</f>
        <v>44688</v>
      </c>
      <c r="G18" s="9" t="s">
        <v>51</v>
      </c>
      <c r="H18" s="9" t="s">
        <v>65</v>
      </c>
      <c r="I18" s="49">
        <v>150</v>
      </c>
    </row>
    <row r="19" spans="4:9" ht="30" customHeight="1" x14ac:dyDescent="0.3">
      <c r="D19"/>
      <c r="F19" s="106">
        <f ca="1">TODAY()-13</f>
        <v>44687</v>
      </c>
      <c r="G19" s="7" t="s">
        <v>52</v>
      </c>
      <c r="H19" s="7" t="s">
        <v>66</v>
      </c>
      <c r="I19" s="48">
        <v>250</v>
      </c>
    </row>
    <row r="20" spans="4:9" ht="30" customHeight="1" x14ac:dyDescent="0.3">
      <c r="D20"/>
      <c r="F20" s="36">
        <f ca="1">TODAY()-14</f>
        <v>44686</v>
      </c>
      <c r="G20" s="9" t="s">
        <v>52</v>
      </c>
      <c r="H20" s="9" t="s">
        <v>67</v>
      </c>
      <c r="I20" s="49">
        <v>250</v>
      </c>
    </row>
    <row r="21" spans="4:9" ht="30" customHeight="1" x14ac:dyDescent="0.3">
      <c r="D21"/>
      <c r="F21" s="106">
        <f ca="1">TODAY()-15</f>
        <v>44685</v>
      </c>
      <c r="G21" s="7" t="s">
        <v>53</v>
      </c>
      <c r="H21" s="7" t="s">
        <v>68</v>
      </c>
      <c r="I21" s="48">
        <v>100</v>
      </c>
    </row>
    <row r="22" spans="4:9" ht="30" customHeight="1" x14ac:dyDescent="0.3">
      <c r="D22"/>
      <c r="F22" s="36">
        <f ca="1">TODAY()-16</f>
        <v>44684</v>
      </c>
      <c r="G22" s="9" t="s">
        <v>54</v>
      </c>
      <c r="H22" s="9" t="s">
        <v>50</v>
      </c>
      <c r="I22" s="49">
        <v>50</v>
      </c>
    </row>
    <row r="23" spans="4:9" ht="30" customHeight="1" x14ac:dyDescent="0.3">
      <c r="F23" s="106">
        <f ca="1">TODAY()-20</f>
        <v>44680</v>
      </c>
      <c r="G23" s="7" t="s">
        <v>54</v>
      </c>
      <c r="H23" s="7" t="s">
        <v>69</v>
      </c>
      <c r="I23" s="48">
        <v>50</v>
      </c>
    </row>
    <row r="24" spans="4:9" ht="30" customHeight="1" x14ac:dyDescent="0.3">
      <c r="F24" s="36">
        <f ca="1">TODAY()-20</f>
        <v>44680</v>
      </c>
      <c r="G24" s="9" t="s">
        <v>54</v>
      </c>
      <c r="H24" s="9" t="s">
        <v>70</v>
      </c>
      <c r="I24" s="49">
        <v>50</v>
      </c>
    </row>
    <row r="25" spans="4:9" ht="30" customHeight="1" x14ac:dyDescent="0.3">
      <c r="F25" s="106">
        <f ca="1">TODAY()-25</f>
        <v>44675</v>
      </c>
      <c r="G25" s="7" t="s">
        <v>55</v>
      </c>
      <c r="H25" s="7" t="s">
        <v>71</v>
      </c>
      <c r="I25" s="48">
        <v>300</v>
      </c>
    </row>
    <row r="26" spans="4:9" ht="30" customHeight="1" x14ac:dyDescent="0.3">
      <c r="F26" s="36">
        <f ca="1">TODAY()-25</f>
        <v>44675</v>
      </c>
      <c r="G26" s="9" t="s">
        <v>55</v>
      </c>
      <c r="H26" s="9" t="s">
        <v>72</v>
      </c>
      <c r="I26" s="49">
        <v>350</v>
      </c>
    </row>
    <row r="27" spans="4:9" ht="30" customHeight="1" x14ac:dyDescent="0.3">
      <c r="F27" s="106">
        <f ca="1">TODAY()-25</f>
        <v>44675</v>
      </c>
      <c r="G27" s="7" t="s">
        <v>55</v>
      </c>
      <c r="H27" s="7" t="s">
        <v>73</v>
      </c>
      <c r="I27" s="48">
        <v>50</v>
      </c>
    </row>
    <row r="28" spans="4:9" ht="30" customHeight="1" x14ac:dyDescent="0.3">
      <c r="F28" s="36">
        <f ca="1">TODAY()-30</f>
        <v>44670</v>
      </c>
      <c r="G28" s="9" t="s">
        <v>55</v>
      </c>
      <c r="H28" s="9" t="s">
        <v>74</v>
      </c>
      <c r="I28" s="49">
        <v>50</v>
      </c>
    </row>
    <row r="29" spans="4:9" ht="30" customHeight="1" x14ac:dyDescent="0.3">
      <c r="F29" s="106">
        <f ca="1">TODAY()-31</f>
        <v>44669</v>
      </c>
      <c r="G29" s="7" t="s">
        <v>55</v>
      </c>
      <c r="H29" s="7" t="s">
        <v>74</v>
      </c>
      <c r="I29" s="48">
        <v>25</v>
      </c>
    </row>
    <row r="30" spans="4:9" ht="30" customHeight="1" x14ac:dyDescent="0.3">
      <c r="F30" s="36">
        <f ca="1">TODAY()-42</f>
        <v>44658</v>
      </c>
      <c r="G30" s="9" t="s">
        <v>55</v>
      </c>
      <c r="H30" s="9" t="s">
        <v>72</v>
      </c>
      <c r="I30" s="49">
        <v>150</v>
      </c>
    </row>
    <row r="31" spans="4:9" ht="30" customHeight="1" x14ac:dyDescent="0.3">
      <c r="F31" s="106">
        <f ca="1">TODAY()-45</f>
        <v>44655</v>
      </c>
      <c r="G31" s="7" t="s">
        <v>48</v>
      </c>
      <c r="H31" s="7" t="s">
        <v>58</v>
      </c>
      <c r="I31" s="48">
        <v>5000</v>
      </c>
    </row>
    <row r="32" spans="4:9" ht="30" customHeight="1" x14ac:dyDescent="0.3">
      <c r="F32" s="36">
        <f ca="1">TODAY()-50</f>
        <v>44650</v>
      </c>
      <c r="G32" s="9" t="s">
        <v>48</v>
      </c>
      <c r="H32" s="9" t="s">
        <v>59</v>
      </c>
      <c r="I32" s="49">
        <v>200</v>
      </c>
    </row>
    <row r="33" spans="6:9" ht="30" customHeight="1" x14ac:dyDescent="0.3">
      <c r="F33" s="106">
        <f ca="1">TODAY()-65</f>
        <v>44635</v>
      </c>
      <c r="G33" s="7" t="s">
        <v>48</v>
      </c>
      <c r="H33" s="7" t="s">
        <v>62</v>
      </c>
      <c r="I33" s="48">
        <v>100</v>
      </c>
    </row>
    <row r="34" spans="6:9" ht="30" customHeight="1" x14ac:dyDescent="0.3">
      <c r="F34" s="36">
        <f ca="1">TODAY()-70</f>
        <v>44630</v>
      </c>
      <c r="G34" s="9" t="s">
        <v>48</v>
      </c>
      <c r="H34" s="9" t="s">
        <v>61</v>
      </c>
      <c r="I34" s="49">
        <v>50</v>
      </c>
    </row>
    <row r="35" spans="6:9" ht="30" customHeight="1" x14ac:dyDescent="0.3">
      <c r="F35" s="106">
        <f ca="1">TODAY()-75</f>
        <v>44625</v>
      </c>
      <c r="G35" s="7" t="s">
        <v>48</v>
      </c>
      <c r="H35" s="7" t="s">
        <v>58</v>
      </c>
      <c r="I35" s="48">
        <v>1000</v>
      </c>
    </row>
    <row r="36" spans="6:9" ht="30" customHeight="1" x14ac:dyDescent="0.3">
      <c r="F36" s="36">
        <f ca="1">TODAY()-78</f>
        <v>44622</v>
      </c>
      <c r="G36" s="9" t="s">
        <v>49</v>
      </c>
      <c r="H36" s="9" t="s">
        <v>63</v>
      </c>
      <c r="I36" s="49">
        <v>75</v>
      </c>
    </row>
  </sheetData>
  <mergeCells count="2">
    <mergeCell ref="H1:I1"/>
    <mergeCell ref="B1:G1"/>
  </mergeCells>
  <dataValidations count="2">
    <dataValidation type="list" errorStyle="warning" allowBlank="1" showInputMessage="1" showErrorMessage="1" error="Seleccione Descripción en la lista. Seleccione CANCELAR, presione ALT+FLECHA ABAJO para ver las opciones y, después, use la tecla de FLECHA ABAJO y ENTRAR para realizar una selección." sqref="H4:H36" xr:uid="{00000000-0002-0000-0100-000000000000}">
      <formula1>ListaBúsqueda</formula1>
    </dataValidation>
    <dataValidation type="list" errorStyle="warning" allowBlank="1" showInputMessage="1" showErrorMessage="1" error="Seleccione Categoría en la lista. Seleccione CANCELAR, presione ALT+FLECHA ABAJO para ver las opciones y, después, use la tecla de FLECHA ABAJO y ENTRAR para realizar una selección." sqref="G4:G36" xr:uid="{00000000-0002-0000-0100-000001000000}">
      <formula1>Categoría</formula1>
    </dataValidation>
  </dataValidations>
  <pageMargins left="0.7" right="0.7" top="0.75" bottom="0.75" header="0.3" footer="0.3"/>
  <pageSetup paperSize="9" fitToHeight="0" orientation="portrait" r:id="rId1"/>
  <tableParts count="2">
    <tablePart r:id="rId2"/>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3999755851924192"/>
    <pageSetUpPr autoPageBreaks="0"/>
  </sheetPr>
  <dimension ref="A1:G36"/>
  <sheetViews>
    <sheetView showGridLines="0" zoomScaleNormal="100" workbookViewId="0"/>
  </sheetViews>
  <sheetFormatPr baseColWidth="10" defaultColWidth="10.6640625" defaultRowHeight="30" customHeight="1" x14ac:dyDescent="0.3"/>
  <cols>
    <col min="1" max="1" width="5" style="79" customWidth="1"/>
    <col min="2" max="2" width="16.109375" bestFit="1" customWidth="1"/>
    <col min="3" max="3" width="18.33203125" bestFit="1" customWidth="1"/>
    <col min="4" max="4" width="35.77734375" customWidth="1"/>
    <col min="5" max="5" width="36.77734375" customWidth="1"/>
    <col min="6" max="6" width="38.44140625" customWidth="1"/>
    <col min="7" max="7" width="5" style="17" customWidth="1"/>
    <col min="8" max="8" width="2.77734375" customWidth="1"/>
  </cols>
  <sheetData>
    <row r="1" spans="1:7" s="3" customFormat="1" ht="48.75" customHeight="1" x14ac:dyDescent="0.3">
      <c r="A1" s="85" t="s">
        <v>75</v>
      </c>
      <c r="B1" s="117" t="str">
        <f>Título_Presupuesto_Familiar_Quincenal</f>
        <v>Presupuesto familiar quincenal</v>
      </c>
      <c r="C1" s="117"/>
      <c r="D1" s="117"/>
      <c r="E1" s="117"/>
      <c r="F1" s="55" t="s">
        <v>85</v>
      </c>
      <c r="G1" s="22"/>
    </row>
    <row r="2" spans="1:7" ht="182.1" customHeight="1" x14ac:dyDescent="0.3">
      <c r="A2" s="86" t="s">
        <v>76</v>
      </c>
      <c r="B2" s="118" t="s">
        <v>81</v>
      </c>
      <c r="C2" s="118"/>
      <c r="D2" s="118"/>
      <c r="E2" s="87" t="s">
        <v>84</v>
      </c>
      <c r="F2" s="87" t="s">
        <v>86</v>
      </c>
      <c r="G2" s="37"/>
    </row>
    <row r="3" spans="1:7" s="74" customFormat="1" ht="28.7" customHeight="1" x14ac:dyDescent="0.3">
      <c r="A3" s="91" t="s">
        <v>77</v>
      </c>
      <c r="B3" s="71" t="s">
        <v>124</v>
      </c>
      <c r="C3" s="72"/>
      <c r="D3" s="72"/>
      <c r="E3" s="72"/>
      <c r="F3" s="72"/>
      <c r="G3" s="73"/>
    </row>
    <row r="4" spans="1:7" ht="29.1" customHeight="1" thickBot="1" x14ac:dyDescent="0.35">
      <c r="A4" s="84" t="s">
        <v>78</v>
      </c>
      <c r="B4" s="75" t="s">
        <v>16</v>
      </c>
      <c r="G4" s="27"/>
    </row>
    <row r="5" spans="1:7" ht="16.5" thickBot="1" x14ac:dyDescent="0.35">
      <c r="A5" s="88" t="s">
        <v>79</v>
      </c>
      <c r="B5" s="95" t="s">
        <v>82</v>
      </c>
      <c r="C5" s="122" t="s">
        <v>122</v>
      </c>
      <c r="D5" s="119" t="s">
        <v>123</v>
      </c>
      <c r="E5" s="120"/>
      <c r="F5" s="120"/>
      <c r="G5" s="27"/>
    </row>
    <row r="6" spans="1:7" ht="15.75" x14ac:dyDescent="0.3">
      <c r="A6" s="88" t="s">
        <v>80</v>
      </c>
      <c r="B6" s="109" t="s">
        <v>71</v>
      </c>
      <c r="C6" s="123">
        <v>300</v>
      </c>
      <c r="G6" s="27"/>
    </row>
    <row r="7" spans="1:7" ht="15.75" x14ac:dyDescent="0.3">
      <c r="B7" s="109" t="s">
        <v>72</v>
      </c>
      <c r="C7" s="108">
        <v>500</v>
      </c>
    </row>
    <row r="8" spans="1:7" ht="15.75" x14ac:dyDescent="0.3">
      <c r="A8" s="80"/>
      <c r="B8" s="109" t="s">
        <v>60</v>
      </c>
      <c r="C8" s="108">
        <v>50</v>
      </c>
    </row>
    <row r="9" spans="1:7" ht="15.75" x14ac:dyDescent="0.3">
      <c r="B9" s="109" t="s">
        <v>66</v>
      </c>
      <c r="C9" s="108">
        <v>250</v>
      </c>
    </row>
    <row r="10" spans="1:7" ht="15.75" x14ac:dyDescent="0.3">
      <c r="B10" s="109" t="s">
        <v>61</v>
      </c>
      <c r="C10" s="108">
        <v>75</v>
      </c>
    </row>
    <row r="11" spans="1:7" ht="15.75" x14ac:dyDescent="0.3">
      <c r="B11" s="109" t="s">
        <v>74</v>
      </c>
      <c r="C11" s="108">
        <v>75</v>
      </c>
    </row>
    <row r="12" spans="1:7" ht="15.75" x14ac:dyDescent="0.3">
      <c r="B12" s="109" t="s">
        <v>50</v>
      </c>
      <c r="C12" s="108">
        <v>50</v>
      </c>
    </row>
    <row r="13" spans="1:7" ht="15.75" x14ac:dyDescent="0.3">
      <c r="B13" s="109" t="s">
        <v>67</v>
      </c>
      <c r="C13" s="108">
        <v>250</v>
      </c>
    </row>
    <row r="14" spans="1:7" ht="15.75" x14ac:dyDescent="0.3">
      <c r="B14" s="109" t="s">
        <v>65</v>
      </c>
      <c r="C14" s="108">
        <v>150</v>
      </c>
    </row>
    <row r="15" spans="1:7" ht="15.75" x14ac:dyDescent="0.3">
      <c r="B15" s="109" t="s">
        <v>59</v>
      </c>
      <c r="C15" s="108">
        <v>400</v>
      </c>
    </row>
    <row r="16" spans="1:7" ht="15.75" x14ac:dyDescent="0.3">
      <c r="B16" s="109" t="s">
        <v>68</v>
      </c>
      <c r="C16" s="108">
        <v>100</v>
      </c>
    </row>
    <row r="17" spans="1:7" ht="15.75" x14ac:dyDescent="0.3">
      <c r="A17" s="81"/>
      <c r="B17" s="109" t="s">
        <v>58</v>
      </c>
      <c r="C17" s="108">
        <v>7050</v>
      </c>
      <c r="G17" s="112"/>
    </row>
    <row r="18" spans="1:7" ht="15.75" x14ac:dyDescent="0.3">
      <c r="A18" s="81"/>
      <c r="B18" s="109" t="s">
        <v>69</v>
      </c>
      <c r="C18" s="108">
        <v>50</v>
      </c>
      <c r="G18"/>
    </row>
    <row r="19" spans="1:7" ht="15.75" x14ac:dyDescent="0.3">
      <c r="A19" s="81"/>
      <c r="B19" s="109" t="s">
        <v>70</v>
      </c>
      <c r="C19" s="108">
        <v>50</v>
      </c>
      <c r="G19"/>
    </row>
    <row r="20" spans="1:7" ht="15.75" x14ac:dyDescent="0.3">
      <c r="A20" s="81"/>
      <c r="B20" s="109" t="s">
        <v>63</v>
      </c>
      <c r="C20" s="108">
        <v>112</v>
      </c>
      <c r="G20"/>
    </row>
    <row r="21" spans="1:7" ht="15.75" x14ac:dyDescent="0.3">
      <c r="A21" s="81"/>
      <c r="B21" s="109" t="s">
        <v>64</v>
      </c>
      <c r="C21" s="108">
        <v>75</v>
      </c>
      <c r="G21"/>
    </row>
    <row r="22" spans="1:7" ht="15.75" x14ac:dyDescent="0.3">
      <c r="A22" s="81"/>
      <c r="B22" s="109" t="s">
        <v>57</v>
      </c>
      <c r="C22" s="108">
        <v>500</v>
      </c>
      <c r="G22"/>
    </row>
    <row r="23" spans="1:7" ht="15.75" x14ac:dyDescent="0.3">
      <c r="A23" s="81"/>
      <c r="B23" s="109" t="s">
        <v>73</v>
      </c>
      <c r="C23" s="108">
        <v>50</v>
      </c>
      <c r="D23" s="94"/>
      <c r="E23" s="94"/>
      <c r="F23" s="94"/>
      <c r="G23"/>
    </row>
    <row r="24" spans="1:7" ht="15.75" x14ac:dyDescent="0.3">
      <c r="A24" s="81"/>
      <c r="B24" s="109" t="s">
        <v>62</v>
      </c>
      <c r="C24" s="108">
        <v>305</v>
      </c>
      <c r="D24" s="94"/>
      <c r="E24" s="94"/>
      <c r="F24" s="94"/>
      <c r="G24"/>
    </row>
    <row r="25" spans="1:7" ht="16.5" thickBot="1" x14ac:dyDescent="0.35">
      <c r="A25" s="81"/>
      <c r="B25" s="109" t="s">
        <v>94</v>
      </c>
      <c r="C25" s="108">
        <v>350</v>
      </c>
      <c r="D25" s="94"/>
      <c r="E25" s="94"/>
      <c r="F25" s="94"/>
      <c r="G25"/>
    </row>
    <row r="26" spans="1:7" ht="16.5" thickBot="1" x14ac:dyDescent="0.35">
      <c r="A26" s="81"/>
      <c r="B26" s="70" t="s">
        <v>83</v>
      </c>
      <c r="C26" s="96">
        <v>10742</v>
      </c>
      <c r="D26" s="94"/>
      <c r="E26" s="94"/>
      <c r="F26" s="94"/>
      <c r="G26"/>
    </row>
    <row r="27" spans="1:7" ht="15.75" x14ac:dyDescent="0.3">
      <c r="A27" s="81"/>
      <c r="D27" s="94"/>
      <c r="E27" s="94"/>
      <c r="F27" s="94"/>
      <c r="G27"/>
    </row>
    <row r="28" spans="1:7" ht="15.75" x14ac:dyDescent="0.3">
      <c r="A28" s="81"/>
      <c r="D28" s="94"/>
      <c r="E28" s="94"/>
      <c r="F28" s="94"/>
      <c r="G28"/>
    </row>
    <row r="29" spans="1:7" ht="15.75" x14ac:dyDescent="0.3">
      <c r="A29" s="81"/>
      <c r="D29" s="94"/>
      <c r="E29" s="94"/>
      <c r="F29" s="94"/>
      <c r="G29"/>
    </row>
    <row r="30" spans="1:7" ht="15.75" x14ac:dyDescent="0.3">
      <c r="A30" s="81"/>
      <c r="D30" s="94"/>
      <c r="E30" s="94"/>
      <c r="F30" s="94"/>
      <c r="G30"/>
    </row>
    <row r="31" spans="1:7" ht="15.75" x14ac:dyDescent="0.3">
      <c r="A31" s="81"/>
      <c r="D31" s="94"/>
      <c r="E31" s="94"/>
      <c r="F31" s="94"/>
      <c r="G31"/>
    </row>
    <row r="32" spans="1:7" ht="15.75" x14ac:dyDescent="0.3">
      <c r="A32" s="81"/>
      <c r="D32" s="94"/>
      <c r="E32" s="94"/>
      <c r="F32" s="94"/>
      <c r="G32"/>
    </row>
    <row r="33" spans="1:6" customFormat="1" ht="30" customHeight="1" x14ac:dyDescent="0.3">
      <c r="A33" s="81"/>
      <c r="D33" s="94"/>
      <c r="E33" s="94"/>
      <c r="F33" s="94"/>
    </row>
    <row r="34" spans="1:6" customFormat="1" ht="30" customHeight="1" x14ac:dyDescent="0.3">
      <c r="A34" s="81"/>
      <c r="D34" s="94"/>
      <c r="E34" s="94"/>
      <c r="F34" s="94"/>
    </row>
    <row r="35" spans="1:6" customFormat="1" ht="30" customHeight="1" x14ac:dyDescent="0.3">
      <c r="A35" s="81"/>
      <c r="D35" s="94"/>
      <c r="E35" s="94"/>
      <c r="F35" s="94"/>
    </row>
    <row r="36" spans="1:6" customFormat="1" ht="30" customHeight="1" x14ac:dyDescent="0.3">
      <c r="A36" s="81"/>
      <c r="D36" s="94"/>
      <c r="E36" s="94"/>
      <c r="F36" s="94"/>
    </row>
  </sheetData>
  <mergeCells count="3">
    <mergeCell ref="B1:E1"/>
    <mergeCell ref="B2:D2"/>
    <mergeCell ref="D5:F5"/>
  </mergeCells>
  <pageMargins left="0.7" right="0.7" top="0.75" bottom="0.75" header="0.3" footer="0.3"/>
  <pageSetup paperSize="9" fitToHeight="0" orientation="portrait" r:id="rId2"/>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pageSetUpPr autoPageBreaks="0"/>
  </sheetPr>
  <dimension ref="A1:N16"/>
  <sheetViews>
    <sheetView showGridLines="0" workbookViewId="0"/>
  </sheetViews>
  <sheetFormatPr baseColWidth="10" defaultColWidth="14" defaultRowHeight="30" customHeight="1" x14ac:dyDescent="0.3"/>
  <cols>
    <col min="1" max="1" width="5" style="79" customWidth="1"/>
    <col min="2" max="2" width="19.88671875" style="3" customWidth="1"/>
    <col min="3" max="4" width="17.109375" style="3" customWidth="1"/>
    <col min="5" max="5" width="21.88671875" style="3" customWidth="1"/>
    <col min="6" max="6" width="17.109375" style="3" customWidth="1"/>
    <col min="7" max="7" width="21.6640625" style="3" customWidth="1"/>
    <col min="8" max="8" width="17.21875" style="3" customWidth="1"/>
    <col min="9" max="9" width="20.6640625" style="3" customWidth="1"/>
    <col min="10" max="10" width="17.109375" style="3" customWidth="1"/>
    <col min="11" max="11" width="20.5546875" style="3" customWidth="1"/>
    <col min="12" max="12" width="27.33203125" style="3" bestFit="1" customWidth="1"/>
    <col min="13" max="13" width="19.88671875" style="3" customWidth="1"/>
    <col min="14" max="14" width="5" style="3" customWidth="1"/>
    <col min="15" max="15" width="2.77734375" style="3" customWidth="1"/>
    <col min="16" max="16384" width="14" style="3"/>
  </cols>
  <sheetData>
    <row r="1" spans="1:14" ht="48.75" customHeight="1" x14ac:dyDescent="0.3">
      <c r="A1" s="85" t="s">
        <v>87</v>
      </c>
      <c r="B1" s="121" t="str">
        <f>Título_Presupuesto_Familiar_Quincenal</f>
        <v>Presupuesto familiar quincenal</v>
      </c>
      <c r="C1" s="121"/>
      <c r="D1" s="121"/>
      <c r="E1" s="121"/>
      <c r="F1" s="121"/>
      <c r="G1" s="121"/>
      <c r="H1" s="121"/>
      <c r="I1" s="121"/>
      <c r="J1" s="121"/>
      <c r="K1" s="121"/>
      <c r="L1" s="121"/>
      <c r="M1" s="38" t="s">
        <v>118</v>
      </c>
      <c r="N1" s="22"/>
    </row>
    <row r="2" spans="1:14" ht="47.25" customHeight="1" x14ac:dyDescent="0.3">
      <c r="A2" s="91" t="s">
        <v>77</v>
      </c>
      <c r="B2" s="46" t="s">
        <v>89</v>
      </c>
      <c r="C2"/>
      <c r="D2"/>
      <c r="E2"/>
      <c r="F2"/>
      <c r="G2"/>
      <c r="H2"/>
      <c r="I2"/>
      <c r="J2"/>
      <c r="K2"/>
      <c r="L2"/>
      <c r="M2"/>
      <c r="N2" s="28"/>
    </row>
    <row r="3" spans="1:14" s="40" customFormat="1" ht="30" customHeight="1" x14ac:dyDescent="0.3">
      <c r="A3" s="91" t="s">
        <v>88</v>
      </c>
      <c r="B3" s="44" t="s">
        <v>48</v>
      </c>
      <c r="C3" s="45" t="s">
        <v>49</v>
      </c>
      <c r="D3" s="44" t="s">
        <v>50</v>
      </c>
      <c r="E3" s="45" t="s">
        <v>95</v>
      </c>
      <c r="F3" s="44" t="s">
        <v>51</v>
      </c>
      <c r="G3" s="45" t="s">
        <v>52</v>
      </c>
      <c r="H3" s="44" t="s">
        <v>47</v>
      </c>
      <c r="I3" s="45" t="s">
        <v>70</v>
      </c>
      <c r="J3" s="44" t="s">
        <v>53</v>
      </c>
      <c r="K3" s="45" t="s">
        <v>54</v>
      </c>
      <c r="L3" s="44" t="s">
        <v>113</v>
      </c>
      <c r="M3" s="45" t="s">
        <v>55</v>
      </c>
      <c r="N3" s="39"/>
    </row>
    <row r="4" spans="1:14" s="42" customFormat="1" ht="30" customHeight="1" x14ac:dyDescent="0.3">
      <c r="A4" s="79"/>
      <c r="B4" s="41" t="s">
        <v>58</v>
      </c>
      <c r="C4" s="69" t="s">
        <v>63</v>
      </c>
      <c r="D4" s="41" t="s">
        <v>94</v>
      </c>
      <c r="E4" s="41" t="s">
        <v>96</v>
      </c>
      <c r="F4" s="41" t="s">
        <v>100</v>
      </c>
      <c r="G4" s="41" t="s">
        <v>104</v>
      </c>
      <c r="H4" s="41" t="s">
        <v>107</v>
      </c>
      <c r="I4" s="41" t="s">
        <v>70</v>
      </c>
      <c r="J4" s="41" t="s">
        <v>100</v>
      </c>
      <c r="K4" s="41" t="s">
        <v>50</v>
      </c>
      <c r="L4" s="41" t="s">
        <v>114</v>
      </c>
      <c r="M4" s="41" t="s">
        <v>71</v>
      </c>
    </row>
    <row r="5" spans="1:14" s="42" customFormat="1" ht="30" customHeight="1" x14ac:dyDescent="0.3">
      <c r="A5" s="79"/>
      <c r="B5" s="50" t="s">
        <v>59</v>
      </c>
      <c r="C5" s="50" t="s">
        <v>90</v>
      </c>
      <c r="D5" s="50" t="s">
        <v>64</v>
      </c>
      <c r="E5" s="50" t="s">
        <v>97</v>
      </c>
      <c r="F5" s="50" t="s">
        <v>101</v>
      </c>
      <c r="G5" s="50" t="s">
        <v>66</v>
      </c>
      <c r="H5" s="50" t="s">
        <v>57</v>
      </c>
      <c r="I5" s="50" t="s">
        <v>108</v>
      </c>
      <c r="J5" s="50" t="s">
        <v>109</v>
      </c>
      <c r="K5" s="50" t="s">
        <v>112</v>
      </c>
      <c r="L5" s="50" t="s">
        <v>115</v>
      </c>
      <c r="M5" s="50" t="s">
        <v>72</v>
      </c>
    </row>
    <row r="6" spans="1:14" s="42" customFormat="1" ht="30" customHeight="1" x14ac:dyDescent="0.3">
      <c r="A6" s="79"/>
      <c r="B6" s="41" t="s">
        <v>60</v>
      </c>
      <c r="C6" s="41" t="s">
        <v>91</v>
      </c>
      <c r="D6" s="41"/>
      <c r="E6" s="41" t="s">
        <v>98</v>
      </c>
      <c r="F6" s="41" t="s">
        <v>65</v>
      </c>
      <c r="G6" s="41" t="s">
        <v>105</v>
      </c>
      <c r="H6" s="41"/>
      <c r="I6" s="41"/>
      <c r="J6" s="41" t="s">
        <v>110</v>
      </c>
      <c r="K6" s="41" t="s">
        <v>47</v>
      </c>
      <c r="L6" s="41" t="s">
        <v>116</v>
      </c>
      <c r="M6" s="41" t="s">
        <v>73</v>
      </c>
    </row>
    <row r="7" spans="1:14" s="42" customFormat="1" ht="30" customHeight="1" x14ac:dyDescent="0.3">
      <c r="A7" s="79"/>
      <c r="B7" s="50" t="s">
        <v>61</v>
      </c>
      <c r="C7" s="50" t="s">
        <v>92</v>
      </c>
      <c r="D7" s="50"/>
      <c r="E7" s="50" t="s">
        <v>99</v>
      </c>
      <c r="F7" s="50" t="s">
        <v>102</v>
      </c>
      <c r="G7" s="50" t="s">
        <v>106</v>
      </c>
      <c r="H7" s="50"/>
      <c r="I7" s="50"/>
      <c r="J7" s="50" t="s">
        <v>68</v>
      </c>
      <c r="K7" s="50" t="s">
        <v>69</v>
      </c>
      <c r="L7" s="50" t="s">
        <v>70</v>
      </c>
      <c r="M7" s="50" t="s">
        <v>119</v>
      </c>
    </row>
    <row r="8" spans="1:14" s="42" customFormat="1" ht="30" customHeight="1" x14ac:dyDescent="0.3">
      <c r="A8" s="79"/>
      <c r="B8" s="41" t="s">
        <v>62</v>
      </c>
      <c r="C8" s="41" t="s">
        <v>93</v>
      </c>
      <c r="D8" s="41"/>
      <c r="E8" s="41"/>
      <c r="F8" s="41" t="s">
        <v>103</v>
      </c>
      <c r="G8" s="41" t="s">
        <v>67</v>
      </c>
      <c r="H8" s="41"/>
      <c r="I8" s="41"/>
      <c r="J8" s="41" t="s">
        <v>111</v>
      </c>
      <c r="K8" s="41" t="s">
        <v>70</v>
      </c>
      <c r="L8" s="41" t="s">
        <v>117</v>
      </c>
      <c r="M8" s="41" t="s">
        <v>74</v>
      </c>
    </row>
    <row r="9" spans="1:14" s="42" customFormat="1" ht="30" customHeight="1" x14ac:dyDescent="0.3">
      <c r="A9" s="80"/>
      <c r="B9" s="3"/>
      <c r="C9" s="3"/>
      <c r="D9" s="3"/>
      <c r="E9" s="3"/>
      <c r="F9" s="3"/>
      <c r="G9" s="3"/>
      <c r="H9" s="3"/>
      <c r="I9" s="3"/>
      <c r="J9" s="3"/>
      <c r="K9" s="3"/>
      <c r="L9" s="3"/>
      <c r="M9" s="3"/>
      <c r="N9" s="43"/>
    </row>
    <row r="10" spans="1:14" s="42" customFormat="1" ht="30" customHeight="1" x14ac:dyDescent="0.3">
      <c r="A10" s="79"/>
    </row>
    <row r="11" spans="1:14" s="42" customFormat="1" ht="30" customHeight="1" x14ac:dyDescent="0.3">
      <c r="A11" s="79"/>
    </row>
    <row r="12" spans="1:14" s="42" customFormat="1" ht="30" customHeight="1" x14ac:dyDescent="0.3">
      <c r="A12" s="79"/>
    </row>
    <row r="13" spans="1:14" s="42" customFormat="1" ht="30" customHeight="1" x14ac:dyDescent="0.3">
      <c r="A13" s="79"/>
    </row>
    <row r="14" spans="1:14" s="42" customFormat="1" ht="30" customHeight="1" x14ac:dyDescent="0.3">
      <c r="A14" s="79"/>
    </row>
    <row r="15" spans="1:14" s="42" customFormat="1" ht="30" customHeight="1" x14ac:dyDescent="0.3">
      <c r="A15" s="79"/>
    </row>
    <row r="16" spans="1:14" s="42" customFormat="1" ht="30" customHeight="1" x14ac:dyDescent="0.3">
      <c r="A16" s="79"/>
      <c r="B16" s="3"/>
      <c r="C16" s="3"/>
      <c r="D16" s="3"/>
      <c r="E16" s="3"/>
      <c r="F16" s="3"/>
      <c r="G16" s="3"/>
      <c r="H16" s="3"/>
      <c r="I16" s="3"/>
      <c r="J16" s="3"/>
      <c r="K16" s="3"/>
      <c r="L16" s="3"/>
      <c r="M16" s="3"/>
    </row>
  </sheetData>
  <mergeCells count="1">
    <mergeCell ref="B1:L1"/>
  </mergeCells>
  <pageMargins left="0.7" right="0.7" top="0.75" bottom="0.75" header="0.3" footer="0.3"/>
  <pageSetup paperSize="9" fitToHeight="0"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B1:M13"/>
  <sheetViews>
    <sheetView showGridLines="0" workbookViewId="0">
      <selection activeCell="B2" sqref="B2"/>
    </sheetView>
  </sheetViews>
  <sheetFormatPr baseColWidth="10" defaultColWidth="8.77734375" defaultRowHeight="30" customHeight="1" x14ac:dyDescent="0.3"/>
  <cols>
    <col min="1" max="1" width="3" customWidth="1"/>
    <col min="2" max="2" width="15.88671875" bestFit="1" customWidth="1"/>
    <col min="3" max="3" width="15.109375" bestFit="1" customWidth="1"/>
    <col min="5" max="5" width="17.6640625" customWidth="1"/>
    <col min="6" max="6" width="14" customWidth="1"/>
  </cols>
  <sheetData>
    <row r="1" spans="2:13" s="3" customFormat="1" ht="39.95" customHeight="1" thickTop="1" thickBot="1" x14ac:dyDescent="0.35">
      <c r="B1" s="6" t="s">
        <v>13</v>
      </c>
      <c r="C1" s="6"/>
      <c r="D1" s="6"/>
      <c r="E1" s="6"/>
      <c r="F1" s="6"/>
      <c r="G1" s="6"/>
      <c r="H1" s="6"/>
      <c r="I1" s="6"/>
      <c r="J1" s="6"/>
      <c r="K1" s="6"/>
      <c r="L1" s="6"/>
      <c r="M1" s="5" t="s">
        <v>121</v>
      </c>
    </row>
    <row r="2" spans="2:13" s="3" customFormat="1" ht="39.95" customHeight="1" thickTop="1" x14ac:dyDescent="0.3">
      <c r="B2" s="8" t="s">
        <v>120</v>
      </c>
      <c r="C2"/>
      <c r="D2"/>
      <c r="E2"/>
      <c r="F2"/>
      <c r="G2"/>
      <c r="H2"/>
      <c r="I2"/>
      <c r="J2"/>
      <c r="K2"/>
      <c r="L2"/>
      <c r="M2"/>
    </row>
    <row r="3" spans="2:13" ht="30" customHeight="1" x14ac:dyDescent="0.3">
      <c r="B3" s="124" t="s">
        <v>82</v>
      </c>
      <c r="C3" s="125" t="s">
        <v>122</v>
      </c>
    </row>
    <row r="4" spans="2:13" ht="30" customHeight="1" x14ac:dyDescent="0.3">
      <c r="B4" s="126" t="s">
        <v>51</v>
      </c>
      <c r="C4" s="127">
        <v>150</v>
      </c>
    </row>
    <row r="5" spans="2:13" ht="30" customHeight="1" x14ac:dyDescent="0.3">
      <c r="B5" s="126" t="s">
        <v>49</v>
      </c>
      <c r="C5" s="127">
        <v>112</v>
      </c>
    </row>
    <row r="6" spans="2:13" ht="30" customHeight="1" x14ac:dyDescent="0.3">
      <c r="B6" s="126" t="s">
        <v>50</v>
      </c>
      <c r="C6" s="127">
        <v>425</v>
      </c>
    </row>
    <row r="7" spans="2:13" ht="30" customHeight="1" x14ac:dyDescent="0.3">
      <c r="B7" s="126" t="s">
        <v>48</v>
      </c>
      <c r="C7" s="127">
        <v>7880</v>
      </c>
    </row>
    <row r="8" spans="2:13" ht="30" customHeight="1" x14ac:dyDescent="0.3">
      <c r="B8" s="126" t="s">
        <v>52</v>
      </c>
      <c r="C8" s="127">
        <v>500</v>
      </c>
    </row>
    <row r="9" spans="2:13" ht="30" customHeight="1" x14ac:dyDescent="0.3">
      <c r="B9" s="126" t="s">
        <v>47</v>
      </c>
      <c r="C9" s="127">
        <v>500</v>
      </c>
    </row>
    <row r="10" spans="2:13" ht="30" customHeight="1" x14ac:dyDescent="0.3">
      <c r="B10" s="126" t="s">
        <v>53</v>
      </c>
      <c r="C10" s="127">
        <v>100</v>
      </c>
    </row>
    <row r="11" spans="2:13" ht="30" customHeight="1" x14ac:dyDescent="0.3">
      <c r="B11" s="126" t="s">
        <v>54</v>
      </c>
      <c r="C11" s="127">
        <v>150</v>
      </c>
    </row>
    <row r="12" spans="2:13" ht="30" customHeight="1" x14ac:dyDescent="0.3">
      <c r="B12" s="126" t="s">
        <v>55</v>
      </c>
      <c r="C12" s="127">
        <v>925</v>
      </c>
    </row>
    <row r="13" spans="2:13" ht="30" customHeight="1" x14ac:dyDescent="0.3">
      <c r="B13" s="126" t="s">
        <v>83</v>
      </c>
      <c r="C13" s="127">
        <v>10742</v>
      </c>
    </row>
  </sheetData>
  <pageMargins left="0.7" right="0.7" top="0.75" bottom="0.75" header="0.3" footer="0.3"/>
  <pageSetup paperSize="9" orientation="portrait" r:id="rId2"/>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F3CD0EC7-E911-4C6C-A869-D718C020AA0F}">
  <ds:schemaRefs>
    <ds:schemaRef ds:uri="http://schemas.microsoft.com/sharepoint/v3/contenttype/forms"/>
  </ds:schemaRefs>
</ds:datastoreItem>
</file>

<file path=customXml/itemProps22.xml><?xml version="1.0" encoding="utf-8"?>
<ds:datastoreItem xmlns:ds="http://schemas.openxmlformats.org/officeDocument/2006/customXml" ds:itemID="{E8AF3BF1-1AC0-475C-9FAC-4011A96C4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584FE2D8-9389-40F2-8F98-276930B950E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TM03428919</ap:Template>
  <ap:DocSecurity>0</ap:DocSecurity>
  <ap:ScaleCrop>false</ap:ScaleCrop>
  <ap:HeadingPairs>
    <vt:vector baseType="variant" size="4">
      <vt:variant>
        <vt:lpstr>Hojas de cálculo</vt:lpstr>
      </vt:variant>
      <vt:variant>
        <vt:i4>6</vt:i4>
      </vt:variant>
      <vt:variant>
        <vt:lpstr>Rangos con nombre</vt:lpstr>
      </vt:variant>
      <vt:variant>
        <vt:i4>7</vt:i4>
      </vt:variant>
    </vt:vector>
  </ap:HeadingPairs>
  <ap:TitlesOfParts>
    <vt:vector baseType="lpstr" size="13">
      <vt:lpstr>Inicio</vt:lpstr>
      <vt:lpstr>Panel</vt:lpstr>
      <vt:lpstr>Gastos e ingresos</vt:lpstr>
      <vt:lpstr>Informe de presupuesto</vt:lpstr>
      <vt:lpstr>Listas de datos</vt:lpstr>
      <vt:lpstr>Tabla dinámica de categorías</vt:lpstr>
      <vt:lpstr>Categoría</vt:lpstr>
      <vt:lpstr>NúmeroAño</vt:lpstr>
      <vt:lpstr>NúmeroDeMes</vt:lpstr>
      <vt:lpstr>OpcionesMes</vt:lpstr>
      <vt:lpstr>Título_Presupuesto_Familiar_Quincenal</vt:lpstr>
      <vt:lpstr>'Gastos e ingresos'!Títulos_a_imprimir</vt:lpstr>
      <vt:lpstr>'Listas de datos'!Títulos_a_imprimir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2022-02-14T05:50:24Z</dcterms:created>
  <dcterms:modified xsi:type="dcterms:W3CDTF">2022-05-19T15:08:21Z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