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es-ES\"/>
    </mc:Choice>
  </mc:AlternateContent>
  <xr:revisionPtr revIDLastSave="59" documentId="13_ncr:1_{3C9FD9AD-4DAC-43A4-A53A-D6D98C0CA5D0}" xr6:coauthVersionLast="43" xr6:coauthVersionMax="43" xr10:uidLastSave="{93EFCCAE-057D-41EB-B411-0EBCB3732DD3}"/>
  <bookViews>
    <workbookView xWindow="-120" yWindow="-120" windowWidth="28830" windowHeight="14415" xr2:uid="{00000000-000D-0000-FFFF-FFFF00000000}"/>
  </bookViews>
  <sheets>
    <sheet name="Calculadora de préstamos" sheetId="1" r:id="rId1"/>
  </sheets>
  <definedNames>
    <definedName name="AmortizaciónPréstamoConsolidado">'Calculadora de préstamos'!$L$18</definedName>
    <definedName name="Diferenciaporcentaje">IF(PréstamosUniversitarios[[#Totals],[Pago programado]]/SalarioMensualEstimado&gt;=0.08,"encima","debajo")</definedName>
    <definedName name="InicioAmortizaciónPréstamo">'Calculadora de préstamos'!$K$2</definedName>
    <definedName name="InicioPréstamoHoy">IF(InicioAmortizaciónPréstamo&lt;TODAY(),TRUE,FALSE)</definedName>
    <definedName name="PagoMensualCombinado">PréstamosUniversitarios[[#Totals],[Pago Mensual Actual]]</definedName>
    <definedName name="PorcentajeIngresos">PréstamosUniversitarios[[#Totals],[Pago programado]]/SalarioMensualEstimado</definedName>
    <definedName name="PorcentajeIngresosMensuales">PréstamosUniversitarios[[#Totals],[Pago Mensual Actual]]/SalarioMensualEstimado</definedName>
    <definedName name="SalarioAnualEstimado">'Calculadora de préstamos'!$F$2</definedName>
    <definedName name="SalarioMensualEstimado">'Calculadora de préstamos'!$L$20</definedName>
    <definedName name="_xlnm.Print_Titles" localSheetId="0">'Calculadora de préstamos'!$8:$9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<sst xmlns="http://schemas.openxmlformats.org/spreadsheetml/2006/main" count="32" uniqueCount="32">
  <si>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CALCULADORA DEL PRÉSTAMO UNIVERSITARIO</t>
  </si>
  <si>
    <r>
      <t xml:space="preserve"> Es recomendable que los pagos mensuales totales de sus préstamos estudiantiles </t>
    </r>
    <r>
      <rPr>
        <b/>
        <sz val="16"/>
        <color theme="6" tint="-0.499984740745262"/>
        <rFont val="Calibri"/>
        <family val="2"/>
        <scheme val="minor"/>
      </rPr>
      <t>no superen el 8 %</t>
    </r>
    <r>
      <rPr>
        <sz val="16"/>
        <color theme="6" tint="-0.499984740745262"/>
        <rFont val="Calibri"/>
        <family val="2"/>
        <scheme val="minor"/>
      </rPr>
      <t xml:space="preserve"> del salario anual de su primer año.</t>
    </r>
  </si>
  <si>
    <t>El pago mensual actual combinado es:</t>
  </si>
  <si>
    <t>Porcentaje de ingresos mensuales actuales:</t>
  </si>
  <si>
    <t xml:space="preserve">DETALLES GENERALES DEL PRÉSTAMO </t>
  </si>
  <si>
    <t>Núm. de préstamo.</t>
  </si>
  <si>
    <t>10998M88</t>
  </si>
  <si>
    <t>20987N87</t>
  </si>
  <si>
    <t>Totales</t>
  </si>
  <si>
    <t>Promedios</t>
  </si>
  <si>
    <t>Amortización del préstamo consolidado total:</t>
  </si>
  <si>
    <t>Ingresos mensuales estimados después de la graduación:</t>
  </si>
  <si>
    <t>Entidad financiera</t>
  </si>
  <si>
    <t>Entidad financiera 1</t>
  </si>
  <si>
    <t>Entidad financiera 2</t>
  </si>
  <si>
    <t>La flecha derecha triangular que se dirige hacia el salario anual estimado se encuentra en esta celda.</t>
  </si>
  <si>
    <t>Importe del préstamo</t>
  </si>
  <si>
    <t>Anual
Tasa de interés</t>
  </si>
  <si>
    <t>Salario anual estimado después de la graduación</t>
  </si>
  <si>
    <t>DATOS DE AMORTIZACIÓN DEL PRÉSTAMO</t>
  </si>
  <si>
    <t>Fecha de inicio</t>
  </si>
  <si>
    <t>Duración (años)</t>
  </si>
  <si>
    <t>El pago mensual programado combinado es:</t>
  </si>
  <si>
    <t xml:space="preserve">  Porcentaje de ingresos mensuales programados:</t>
  </si>
  <si>
    <t>Fecha de finalización</t>
  </si>
  <si>
    <t>La flecha derecha triangular hacia la Fecha en que comenzará a pagar los préstamos está en esta celda.</t>
  </si>
  <si>
    <t>DETALLES DE PAGO</t>
  </si>
  <si>
    <t>Pago Mensual Actual</t>
  </si>
  <si>
    <t>Total
Intereses</t>
  </si>
  <si>
    <t>Fecha en que comenzará a pagar los préstamos</t>
  </si>
  <si>
    <t>Pago programado</t>
  </si>
  <si>
    <t>Anual
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</si>
</sst>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\ &quot;€&quot;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vertical="center"/>
    </xf>
    <xf numFmtId="10" fontId="2" fillId="3" borderId="1" xfId="2" applyFont="1" applyFill="1" applyBorder="1" applyAlignment="1">
      <alignment horizontal="center" vertical="center"/>
    </xf>
    <xf numFmtId="10" fontId="2" fillId="3" borderId="0" xfId="2" applyFont="1" applyFill="1" applyAlignment="1">
      <alignment horizontal="center" vertical="center"/>
    </xf>
    <xf numFmtId="10" fontId="14" fillId="0" borderId="0" xfId="2" applyFont="1" applyAlignment="1">
      <alignment horizontal="left" vertical="top" indent="2"/>
    </xf>
    <xf numFmtId="0" fontId="0" fillId="0" borderId="5" xfId="0" applyBorder="1"/>
    <xf numFmtId="0" fontId="6" fillId="0" borderId="5" xfId="4" applyBorder="1" applyAlignment="1">
      <alignment horizontal="right"/>
    </xf>
    <xf numFmtId="0" fontId="6" fillId="0" borderId="5" xfId="4" applyBorder="1" applyAlignment="1">
      <alignment horizont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10" fontId="18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2" applyNumberFormat="1" applyFont="1" applyAlignment="1">
      <alignment vertical="top"/>
    </xf>
    <xf numFmtId="0" fontId="19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6" fontId="18" fillId="0" borderId="0" xfId="1" applyFont="1" applyAlignment="1">
      <alignment horizontal="right" indent="2"/>
    </xf>
    <xf numFmtId="10" fontId="18" fillId="0" borderId="1" xfId="2" applyFont="1" applyBorder="1" applyAlignment="1">
      <alignment horizontal="center"/>
    </xf>
    <xf numFmtId="166" fontId="14" fillId="0" borderId="0" xfId="0" applyNumberFormat="1" applyFont="1" applyAlignment="1">
      <alignment horizontal="left" indent="2"/>
    </xf>
    <xf numFmtId="166" fontId="0" fillId="0" borderId="0" xfId="1" applyFont="1" applyAlignment="1">
      <alignment horizontal="right" indent="3"/>
    </xf>
    <xf numFmtId="166" fontId="0" fillId="0" borderId="0" xfId="1" applyFont="1" applyAlignment="1">
      <alignment horizontal="right" indent="2"/>
    </xf>
    <xf numFmtId="166" fontId="0" fillId="0" borderId="0" xfId="1" applyFont="1" applyAlignment="1">
      <alignment horizontal="right" indent="4"/>
    </xf>
    <xf numFmtId="166" fontId="18" fillId="0" borderId="0" xfId="0" applyNumberFormat="1" applyFont="1" applyAlignment="1">
      <alignment horizontal="right" vertical="center" indent="2"/>
    </xf>
    <xf numFmtId="166" fontId="18" fillId="0" borderId="0" xfId="0" applyNumberFormat="1" applyFont="1" applyAlignment="1">
      <alignment horizontal="right" vertical="center" indent="3"/>
    </xf>
    <xf numFmtId="166" fontId="18" fillId="0" borderId="0" xfId="0" applyNumberFormat="1" applyFont="1" applyAlignment="1">
      <alignment horizontal="right" vertical="center" indent="4"/>
    </xf>
    <xf numFmtId="166" fontId="2" fillId="3" borderId="0" xfId="0" applyNumberFormat="1" applyFont="1" applyFill="1" applyAlignment="1">
      <alignment horizontal="right" vertical="center" indent="2"/>
    </xf>
    <xf numFmtId="166" fontId="3" fillId="3" borderId="0" xfId="0" applyNumberFormat="1" applyFont="1" applyFill="1" applyAlignment="1">
      <alignment vertical="center"/>
    </xf>
    <xf numFmtId="166" fontId="2" fillId="3" borderId="0" xfId="0" applyNumberFormat="1" applyFont="1" applyFill="1" applyAlignment="1">
      <alignment vertical="center"/>
    </xf>
    <xf numFmtId="14" fontId="0" fillId="0" borderId="0" xfId="0" applyNumberFormat="1" applyAlignment="1">
      <alignment horizontal="center"/>
    </xf>
    <xf numFmtId="0" fontId="13" fillId="0" borderId="5" xfId="5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4" applyAlignment="1">
      <alignment horizontal="right"/>
    </xf>
    <xf numFmtId="166" fontId="12" fillId="0" borderId="0" xfId="0" applyNumberFormat="1" applyFont="1"/>
    <xf numFmtId="166" fontId="14" fillId="0" borderId="0" xfId="0" applyNumberFormat="1" applyFont="1" applyAlignment="1">
      <alignment horizontal="left" indent="3"/>
    </xf>
    <xf numFmtId="10" fontId="14" fillId="0" borderId="0" xfId="2" applyFont="1" applyAlignment="1">
      <alignment horizontal="left" vertical="top" indent="3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Alignment="1">
      <alignment horizontal="left"/>
    </xf>
    <xf numFmtId="0" fontId="4" fillId="0" borderId="0" xfId="6" applyAlignment="1">
      <alignment horizontal="left" vertical="top"/>
    </xf>
    <xf numFmtId="0" fontId="4" fillId="0" borderId="0" xfId="6" applyAlignment="1">
      <alignment horizontal="left" indent="3"/>
    </xf>
    <xf numFmtId="0" fontId="4" fillId="0" borderId="0" xfId="6" applyAlignment="1">
      <alignment horizontal="left" vertical="top" indent="2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5" builtinId="16" customBuiltin="1"/>
    <cellStyle name="Encabezado 4" xfId="4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6" builtinId="20" customBuiltin="1"/>
    <cellStyle name="Incorrecto" xfId="14" builtinId="27" customBuiltin="1"/>
    <cellStyle name="Millares" xfId="10" builtinId="3" customBuiltin="1"/>
    <cellStyle name="Millares [0]" xfId="11" builtinId="6" customBuiltin="1"/>
    <cellStyle name="Moneda" xfId="1" builtinId="4" customBuiltin="1"/>
    <cellStyle name="Moneda [0]" xfId="12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2" builtinId="5" customBuiltin="1"/>
    <cellStyle name="Salida" xfId="17" builtinId="21" customBuiltin="1"/>
    <cellStyle name="Texto de advertencia" xfId="21" builtinId="11" customBuiltin="1"/>
    <cellStyle name="Texto explicativo" xfId="8" builtinId="53" customBuiltin="1"/>
    <cellStyle name="Título" xfId="3" builtinId="15" customBuiltin="1"/>
    <cellStyle name="Título 2" xfId="6" builtinId="17" customBuiltin="1"/>
    <cellStyle name="Título 3" xfId="7" builtinId="18" customBuiltin="1"/>
    <cellStyle name="Total" xfId="9" builtinId="2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numFmt numFmtId="19" formatCode="dd/mm/yyyy"/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66" formatCode="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Calculadora del préstamo universitario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Flecha" descr="Flecha triangular apuntando hacia la derech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Flecha" descr="Flecha triangular apuntando hacia la derech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Flecha" descr="Flecha triangular apuntando hacia la derech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Flecha" descr="Flecha triangular apuntando hacia la derech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Flecha" descr="Flecha triangular apuntando hacia la derecha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Flecha" descr="Flecha triangular apuntando hacia la derech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éstamosUniversitarios" displayName="PréstamosUniversitarios" ref="B9:L16" totalsRowCount="1" headerRowDxfId="23" dataDxfId="22" totalsRowDxfId="21">
  <tableColumns count="11">
    <tableColumn id="1" xr3:uid="{00000000-0010-0000-0000-000001000000}" name="Núm. de préstamo." totalsRowLabel="Totales" dataDxfId="20" totalsRowDxfId="19"/>
    <tableColumn id="3" xr3:uid="{00000000-0010-0000-0000-000003000000}" name="Entidad financiera" dataDxfId="18" totalsRowDxfId="17"/>
    <tableColumn id="6" xr3:uid="{00000000-0010-0000-0000-000006000000}" name="Importe del préstamo" totalsRowFunction="sum" dataDxfId="16" totalsRowDxfId="15" dataCellStyle="Moneda"/>
    <tableColumn id="7" xr3:uid="{00000000-0010-0000-0000-000007000000}" name="Anual_x000a_Tasa de interés" dataDxfId="14" dataCellStyle="Porcentaje"/>
    <tableColumn id="4" xr3:uid="{00000000-0010-0000-0000-000004000000}" name="Fecha de inicio" dataDxfId="13" totalsRowDxfId="12" dataCellStyle="Normal"/>
    <tableColumn id="9" xr3:uid="{00000000-0010-0000-0000-000009000000}" name="Duración (años)" dataDxfId="11" totalsRowDxfId="10"/>
    <tableColumn id="5" xr3:uid="{00000000-0010-0000-0000-000005000000}" name="Fecha de finalización" dataDxfId="9" totalsRowDxfId="8">
      <calculatedColumnFormula>IF(AND(PréstamosUniversitarios[[#This Row],[Fecha de inicio]]&gt;0,PréstamosUniversitarios[[#This Row],[Duración (años)]]&gt;0),EDATE(PréstamosUniversitarios[[#This Row],[Fecha de inicio]],PréstamosUniversitarios[[#This Row],[Duración (años)]]*12),"")</calculatedColumnFormula>
    </tableColumn>
    <tableColumn id="8" xr3:uid="{00000000-0010-0000-0000-000008000000}" name="Pago Mensual Actual" totalsRowFunction="sum" dataDxfId="7" totalsRowDxfId="6" dataCellStyle="Moneda">
      <calculatedColumnFormula>IFERROR(IF(AND(InicioPréstamoHoy,COUNT(PréstamosUniversitarios[[#This Row],[Importe del préstamo]:[Duración (años)]])=4,PréstamosUniversitarios[[#This Row],[Fecha de inicio]]&lt;=TODAY()),PMT(PréstamosUniversitarios[[#This Row],[Anual
Tasa de interés]]/12,PréstamosUniversitarios[[#This Row],[Duración (años)]]*12,-PréstamosUniversitarios[[#This Row],[Importe del préstamo]],0,0),""),0)</calculatedColumnFormula>
    </tableColumn>
    <tableColumn id="13" xr3:uid="{00000000-0010-0000-0000-00000D000000}" name="Total_x000a_Intereses" totalsRowFunction="sum" dataDxfId="5" totalsRowDxfId="4" dataCellStyle="Moneda">
      <calculatedColumnFormula>IFERROR((PréstamosUniversitarios[[#This Row],[Pago programado]]*(PréstamosUniversitarios[[#This Row],[Duración (años)]]*12))-PréstamosUniversitarios[[#This Row],[Importe del préstamo]],"")</calculatedColumnFormula>
    </tableColumn>
    <tableColumn id="11" xr3:uid="{00000000-0010-0000-0000-00000B000000}" name="Pago programado" totalsRowFunction="sum" dataDxfId="3" totalsRowDxfId="2" dataCellStyle="Moneda">
      <calculatedColumnFormula>IF(COUNTA(PréstamosUniversitarios[[#This Row],[Importe del préstamo]:[Duración (años)]])&lt;&gt;4,"",PMT(PréstamosUniversitarios[[#This Row],[Anual
Tasa de interés]]/12,PréstamosUniversitarios[[#This Row],[Duración (años)]]*12,-PréstamosUniversitarios[[#This Row],[Importe del préstamo]],0,0))</calculatedColumnFormula>
    </tableColumn>
    <tableColumn id="2" xr3:uid="{00000000-0010-0000-0000-000002000000}" name="Anual_x000a_Pago" totalsRowFunction="sum" dataDxfId="1" totalsRowDxfId="0" dataCellStyle="Moneda">
      <calculatedColumnFormula>IFERROR(PréstamosUniversitarios[[#This Row],[Pago programado]]*12,"")</calculatedColumnFormula>
    </tableColumn>
  </tableColumns>
  <tableStyleInfo name="Calculadora del préstamo universitario" showFirstColumn="0" showLastColumn="0" showRowStripes="1" showColumnStripes="0"/>
  <extLst>
    <ext xmlns:x14="http://schemas.microsoft.com/office/spreadsheetml/2009/9/main" uri="{504A1905-F514-4f6f-8877-14C23A59335A}">
      <x14:table altTextSummary="Escriba el número de préstamo, entidad financiera, importe del préstamo, tasa de interés anual, fecha de inicio y duración del préstamo en años en esta tabla. La fecha de finalización, la cantidad total de intereses y los pagos actuales, programados y anuales se calculan automáticamente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2:M21"/>
  <sheetViews>
    <sheetView showGridLines="0" tabSelected="1" zoomScaleNormal="100" workbookViewId="0"/>
  </sheetViews>
  <sheetFormatPr baseColWidth="10" defaultColWidth="9.140625" defaultRowHeight="20.25" customHeight="1" x14ac:dyDescent="0.25"/>
  <cols>
    <col min="1" max="1" width="2.7109375" customWidth="1"/>
    <col min="2" max="3" width="33.7109375" customWidth="1"/>
    <col min="4" max="5" width="14.42578125" customWidth="1"/>
    <col min="6" max="6" width="21.85546875" customWidth="1"/>
    <col min="7" max="7" width="20.28515625" customWidth="1"/>
    <col min="8" max="8" width="21.42578125" customWidth="1"/>
    <col min="9" max="9" width="17" customWidth="1"/>
    <col min="10" max="10" width="14.42578125" customWidth="1"/>
    <col min="11" max="11" width="39.42578125" customWidth="1"/>
    <col min="12" max="12" width="23" customWidth="1"/>
    <col min="13" max="13" width="2.7109375" customWidth="1"/>
  </cols>
  <sheetData>
    <row r="2" spans="2:13" ht="72" customHeight="1" x14ac:dyDescent="0.55000000000000004">
      <c r="B2" s="40" t="s">
        <v>0</v>
      </c>
      <c r="C2" s="40"/>
      <c r="D2" s="43" t="s">
        <v>15</v>
      </c>
      <c r="E2" s="43"/>
      <c r="F2" s="41">
        <v>50000</v>
      </c>
      <c r="G2" s="41"/>
      <c r="H2" s="41"/>
      <c r="I2" s="44" t="s">
        <v>25</v>
      </c>
      <c r="J2" s="44"/>
      <c r="K2" s="42">
        <f ca="1">TODAY()-701</f>
        <v>42908</v>
      </c>
      <c r="L2" s="42"/>
    </row>
    <row r="3" spans="2:13" ht="27.75" customHeight="1" x14ac:dyDescent="0.25">
      <c r="B3" s="39"/>
      <c r="C3" s="39"/>
      <c r="D3" s="39"/>
      <c r="E3" s="39"/>
      <c r="F3" s="45" t="s">
        <v>18</v>
      </c>
      <c r="G3" s="45"/>
      <c r="H3" s="45"/>
      <c r="I3" s="39"/>
      <c r="J3" s="39"/>
      <c r="K3" s="45" t="s">
        <v>29</v>
      </c>
      <c r="L3" s="45"/>
    </row>
    <row r="4" spans="2:13" ht="25.5" customHeight="1" x14ac:dyDescent="0.2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21"/>
    </row>
    <row r="5" spans="2:13" ht="32.25" customHeight="1" x14ac:dyDescent="0.3">
      <c r="B5" s="53" t="s">
        <v>2</v>
      </c>
      <c r="C5" s="53"/>
      <c r="D5" s="53"/>
      <c r="E5" s="48">
        <f ca="1">IFERROR(PréstamosUniversitarios[[#Totals],[Pago Mensual Actual]],"")</f>
        <v>190.91792743033542</v>
      </c>
      <c r="F5" s="48"/>
      <c r="G5" s="48"/>
      <c r="H5" s="55" t="s">
        <v>22</v>
      </c>
      <c r="I5" s="55"/>
      <c r="J5" s="55"/>
      <c r="K5" s="55"/>
      <c r="L5" s="27">
        <f ca="1">IFERROR(PréstamosUniversitarios[[#Totals],[Pago programado]],0)</f>
        <v>190.91792743033542</v>
      </c>
      <c r="M5" s="19"/>
    </row>
    <row r="6" spans="2:13" ht="32.25" customHeight="1" x14ac:dyDescent="0.25">
      <c r="B6" s="54" t="s">
        <v>3</v>
      </c>
      <c r="C6" s="54"/>
      <c r="D6" s="54"/>
      <c r="E6" s="49">
        <f ca="1">IFERROR(PréstamosUniversitarios[[#Totals],[Pago Mensual Actual]]/SalarioMensualEstimado,"")</f>
        <v>4.5820302583280501E-2</v>
      </c>
      <c r="F6" s="49"/>
      <c r="G6" s="49"/>
      <c r="H6" s="56" t="s">
        <v>23</v>
      </c>
      <c r="I6" s="56"/>
      <c r="J6" s="56"/>
      <c r="K6" s="56"/>
      <c r="L6" s="12">
        <f ca="1">IFERROR(PréstamosUniversitarios[[#Totals],[Pago programado]]/SalarioMensualEstimado,"")</f>
        <v>4.5820302583280501E-2</v>
      </c>
      <c r="M6" s="20"/>
    </row>
    <row r="7" spans="2:13" ht="20.25" customHeight="1" x14ac:dyDescent="0.35">
      <c r="B7" s="13"/>
      <c r="C7" s="13"/>
      <c r="D7" s="14"/>
      <c r="E7" s="15"/>
      <c r="F7" s="13"/>
      <c r="G7" s="13"/>
      <c r="H7" s="13"/>
      <c r="I7" s="13"/>
      <c r="J7" s="13"/>
      <c r="K7" s="13"/>
      <c r="L7" s="13"/>
    </row>
    <row r="8" spans="2:13" ht="23.25" customHeight="1" x14ac:dyDescent="0.25">
      <c r="B8" s="50" t="s">
        <v>4</v>
      </c>
      <c r="C8" s="50"/>
      <c r="D8" s="50"/>
      <c r="E8" s="51"/>
      <c r="F8" s="52" t="s">
        <v>19</v>
      </c>
      <c r="G8" s="50"/>
      <c r="H8" s="51"/>
      <c r="I8" s="50" t="s">
        <v>26</v>
      </c>
      <c r="J8" s="50"/>
      <c r="K8" s="50"/>
      <c r="L8" s="50"/>
    </row>
    <row r="9" spans="2:13" ht="35.1" customHeight="1" x14ac:dyDescent="0.25">
      <c r="B9" s="4" t="s">
        <v>5</v>
      </c>
      <c r="C9" t="s">
        <v>12</v>
      </c>
      <c r="D9" s="2" t="s">
        <v>16</v>
      </c>
      <c r="E9" s="5" t="s">
        <v>17</v>
      </c>
      <c r="F9" s="6" t="s">
        <v>20</v>
      </c>
      <c r="G9" s="2" t="s">
        <v>21</v>
      </c>
      <c r="H9" s="5" t="s">
        <v>24</v>
      </c>
      <c r="I9" s="2" t="s">
        <v>27</v>
      </c>
      <c r="J9" s="2" t="s">
        <v>28</v>
      </c>
      <c r="K9" s="2" t="s">
        <v>30</v>
      </c>
      <c r="L9" s="2" t="s">
        <v>31</v>
      </c>
    </row>
    <row r="10" spans="2:13" ht="15" x14ac:dyDescent="0.25">
      <c r="B10" s="4" t="s">
        <v>6</v>
      </c>
      <c r="C10" s="3" t="s">
        <v>13</v>
      </c>
      <c r="D10" s="25">
        <v>10000</v>
      </c>
      <c r="E10" s="26">
        <v>0.05</v>
      </c>
      <c r="F10" s="37">
        <f ca="1">DATE(YEAR(TODAY())-2,4,1)</f>
        <v>42826</v>
      </c>
      <c r="G10" s="1">
        <v>10</v>
      </c>
      <c r="H10" s="7">
        <f ca="1">IF(AND(PréstamosUniversitarios[[#This Row],[Fecha de inicio]]&gt;0,PréstamosUniversitarios[[#This Row],[Duración (años)]]&gt;0),EDATE(PréstamosUniversitarios[[#This Row],[Fecha de inicio]],PréstamosUniversitarios[[#This Row],[Duración (años)]]*12),"")</f>
        <v>46478</v>
      </c>
      <c r="I10" s="28">
        <f ca="1">IFERROR(IF(AND(InicioPréstamoHoy,COUNT(PréstamosUniversitarios[[#This Row],[Importe del préstamo]:[Duración (años)]])=4,PréstamosUniversitarios[[#This Row],[Fecha de inicio]]&lt;=TODAY()),PMT(PréstamosUniversitarios[[#This Row],[Anual
Tasa de interés]]/12,PréstamosUniversitarios[[#This Row],[Duración (años)]]*12,-PréstamosUniversitarios[[#This Row],[Importe del préstamo]],0,0),""),0)</f>
        <v>106.06551523907524</v>
      </c>
      <c r="J10" s="29">
        <f ca="1">IFERROR((PréstamosUniversitarios[[#This Row],[Pago programado]]*(PréstamosUniversitarios[[#This Row],[Duración (años)]]*12))-PréstamosUniversitarios[[#This Row],[Importe del préstamo]],"")</f>
        <v>2727.8618286890287</v>
      </c>
      <c r="K10" s="30">
        <f ca="1">IF(COUNTA(PréstamosUniversitarios[[#This Row],[Importe del préstamo]:[Duración (años)]])&lt;&gt;4,"",PMT(PréstamosUniversitarios[[#This Row],[Anual
Tasa de interés]]/12,PréstamosUniversitarios[[#This Row],[Duración (años)]]*12,-PréstamosUniversitarios[[#This Row],[Importe del préstamo]],0,0))</f>
        <v>106.06551523907524</v>
      </c>
      <c r="L10" s="29">
        <f ca="1">IFERROR(PréstamosUniversitarios[[#This Row],[Pago programado]]*12,"")</f>
        <v>1272.7861828689029</v>
      </c>
    </row>
    <row r="11" spans="2:13" ht="15" x14ac:dyDescent="0.25">
      <c r="B11" s="4" t="s">
        <v>7</v>
      </c>
      <c r="C11" s="3" t="s">
        <v>14</v>
      </c>
      <c r="D11" s="25">
        <v>8000</v>
      </c>
      <c r="E11" s="26">
        <v>0.05</v>
      </c>
      <c r="F11" s="37">
        <f ca="1">DATE(YEAR(TODAY()),5,1)</f>
        <v>43586</v>
      </c>
      <c r="G11" s="1">
        <v>10</v>
      </c>
      <c r="H11" s="7">
        <f ca="1">IF(AND(PréstamosUniversitarios[[#This Row],[Fecha de inicio]]&gt;0,PréstamosUniversitarios[[#This Row],[Duración (años)]]&gt;0),EDATE(PréstamosUniversitarios[[#This Row],[Fecha de inicio]],PréstamosUniversitarios[[#This Row],[Duración (años)]]*12),"")</f>
        <v>47239</v>
      </c>
      <c r="I11" s="28">
        <f ca="1">IFERROR(IF(AND(InicioPréstamoHoy,COUNT(PréstamosUniversitarios[[#This Row],[Importe del préstamo]:[Duración (años)]])=4,PréstamosUniversitarios[[#This Row],[Fecha de inicio]]&lt;=TODAY()),PMT(PréstamosUniversitarios[[#This Row],[Anual
Tasa de interés]]/12,PréstamosUniversitarios[[#This Row],[Duración (años)]]*12,-PréstamosUniversitarios[[#This Row],[Importe del préstamo]],0,0),""),0)</f>
        <v>84.852412191260186</v>
      </c>
      <c r="J11" s="29">
        <f ca="1">IFERROR((PréstamosUniversitarios[[#This Row],[Pago programado]]*(PréstamosUniversitarios[[#This Row],[Duración (años)]]*12))-PréstamosUniversitarios[[#This Row],[Importe del préstamo]],"")</f>
        <v>2182.289462951223</v>
      </c>
      <c r="K11" s="30">
        <f ca="1">IF(COUNTA(PréstamosUniversitarios[[#This Row],[Importe del préstamo]:[Duración (años)]])&lt;&gt;4,"",PMT(PréstamosUniversitarios[[#This Row],[Anual
Tasa de interés]]/12,PréstamosUniversitarios[[#This Row],[Duración (años)]]*12,-PréstamosUniversitarios[[#This Row],[Importe del préstamo]],0,0))</f>
        <v>84.852412191260186</v>
      </c>
      <c r="L11" s="29">
        <f ca="1">IFERROR(PréstamosUniversitarios[[#This Row],[Pago programado]]*12,"")</f>
        <v>1018.2289462951222</v>
      </c>
    </row>
    <row r="12" spans="2:13" ht="15" x14ac:dyDescent="0.25">
      <c r="B12" s="4"/>
      <c r="C12" s="3"/>
      <c r="D12" s="25"/>
      <c r="E12" s="26"/>
      <c r="F12" s="37"/>
      <c r="G12" s="1"/>
      <c r="H12" s="7" t="str">
        <f>IF(AND(PréstamosUniversitarios[[#This Row],[Fecha de inicio]]&gt;0,PréstamosUniversitarios[[#This Row],[Duración (años)]]&gt;0),EDATE(PréstamosUniversitarios[[#This Row],[Fecha de inicio]],PréstamosUniversitarios[[#This Row],[Duración (años)]]*12),"")</f>
        <v/>
      </c>
      <c r="I12" s="28" t="str">
        <f ca="1">IFERROR(IF(AND(InicioPréstamoHoy,COUNT(PréstamosUniversitarios[[#This Row],[Importe del préstamo]:[Duración (años)]])=4,PréstamosUniversitarios[[#This Row],[Fecha de inicio]]&lt;=TODAY()),PMT(PréstamosUniversitarios[[#This Row],[Anual
Tasa de interés]]/12,PréstamosUniversitarios[[#This Row],[Duración (años)]]*12,-PréstamosUniversitarios[[#This Row],[Importe del préstamo]],0,0),""),0)</f>
        <v/>
      </c>
      <c r="J12" s="29" t="str">
        <f>IFERROR((PréstamosUniversitarios[[#This Row],[Pago programado]]*(PréstamosUniversitarios[[#This Row],[Duración (años)]]*12))-PréstamosUniversitarios[[#This Row],[Importe del préstamo]],"")</f>
        <v/>
      </c>
      <c r="K12" s="30" t="str">
        <f>IF(COUNTA(PréstamosUniversitarios[[#This Row],[Importe del préstamo]:[Duración (años)]])&lt;&gt;4,"",PMT(PréstamosUniversitarios[[#This Row],[Anual
Tasa de interés]]/12,PréstamosUniversitarios[[#This Row],[Duración (años)]]*12,-PréstamosUniversitarios[[#This Row],[Importe del préstamo]],0,0))</f>
        <v/>
      </c>
      <c r="L12" s="29" t="str">
        <f>IFERROR(PréstamosUniversitarios[[#This Row],[Pago programado]]*12,"")</f>
        <v/>
      </c>
    </row>
    <row r="13" spans="2:13" ht="15" x14ac:dyDescent="0.25">
      <c r="B13" s="4"/>
      <c r="C13" s="3"/>
      <c r="D13" s="25"/>
      <c r="E13" s="26"/>
      <c r="F13" s="37"/>
      <c r="G13" s="1"/>
      <c r="H13" s="7" t="str">
        <f>IF(AND(PréstamosUniversitarios[[#This Row],[Fecha de inicio]]&gt;0,PréstamosUniversitarios[[#This Row],[Duración (años)]]&gt;0),EDATE(PréstamosUniversitarios[[#This Row],[Fecha de inicio]],PréstamosUniversitarios[[#This Row],[Duración (años)]]*12),"")</f>
        <v/>
      </c>
      <c r="I13" s="28" t="str">
        <f ca="1">IFERROR(IF(AND(InicioPréstamoHoy,COUNT(PréstamosUniversitarios[[#This Row],[Importe del préstamo]:[Duración (años)]])=4,PréstamosUniversitarios[[#This Row],[Fecha de inicio]]&lt;=TODAY()),PMT(PréstamosUniversitarios[[#This Row],[Anual
Tasa de interés]]/12,PréstamosUniversitarios[[#This Row],[Duración (años)]]*12,-PréstamosUniversitarios[[#This Row],[Importe del préstamo]],0,0),""),0)</f>
        <v/>
      </c>
      <c r="J13" s="29" t="str">
        <f>IFERROR((PréstamosUniversitarios[[#This Row],[Pago programado]]*(PréstamosUniversitarios[[#This Row],[Duración (años)]]*12))-PréstamosUniversitarios[[#This Row],[Importe del préstamo]],"")</f>
        <v/>
      </c>
      <c r="K13" s="30" t="str">
        <f>IF(COUNTA(PréstamosUniversitarios[[#This Row],[Importe del préstamo]:[Duración (años)]])&lt;&gt;4,"",PMT(PréstamosUniversitarios[[#This Row],[Anual
Tasa de interés]]/12,PréstamosUniversitarios[[#This Row],[Duración (años)]]*12,-PréstamosUniversitarios[[#This Row],[Importe del préstamo]],0,0))</f>
        <v/>
      </c>
      <c r="L13" s="29" t="str">
        <f>IFERROR(PréstamosUniversitarios[[#This Row],[Pago programado]]*12,"")</f>
        <v/>
      </c>
    </row>
    <row r="14" spans="2:13" ht="15" x14ac:dyDescent="0.25">
      <c r="B14" s="4"/>
      <c r="C14" s="3"/>
      <c r="D14" s="25"/>
      <c r="E14" s="26"/>
      <c r="F14" s="37"/>
      <c r="G14" s="1"/>
      <c r="H14" s="7" t="str">
        <f>IF(AND(PréstamosUniversitarios[[#This Row],[Fecha de inicio]]&gt;0,PréstamosUniversitarios[[#This Row],[Duración (años)]]&gt;0),EDATE(PréstamosUniversitarios[[#This Row],[Fecha de inicio]],PréstamosUniversitarios[[#This Row],[Duración (años)]]*12),"")</f>
        <v/>
      </c>
      <c r="I14" s="28" t="str">
        <f ca="1">IFERROR(IF(AND(InicioPréstamoHoy,COUNT(PréstamosUniversitarios[[#This Row],[Importe del préstamo]:[Duración (años)]])=4,PréstamosUniversitarios[[#This Row],[Fecha de inicio]]&lt;=TODAY()),PMT(PréstamosUniversitarios[[#This Row],[Anual
Tasa de interés]]/12,PréstamosUniversitarios[[#This Row],[Duración (años)]]*12,-PréstamosUniversitarios[[#This Row],[Importe del préstamo]],0,0),""),0)</f>
        <v/>
      </c>
      <c r="J14" s="29" t="str">
        <f>IFERROR((PréstamosUniversitarios[[#This Row],[Pago programado]]*(PréstamosUniversitarios[[#This Row],[Duración (años)]]*12))-PréstamosUniversitarios[[#This Row],[Importe del préstamo]],"")</f>
        <v/>
      </c>
      <c r="K14" s="30" t="str">
        <f>IF(COUNTA(PréstamosUniversitarios[[#This Row],[Importe del préstamo]:[Duración (años)]])&lt;&gt;4,"",PMT(PréstamosUniversitarios[[#This Row],[Anual
Tasa de interés]]/12,PréstamosUniversitarios[[#This Row],[Duración (años)]]*12,-PréstamosUniversitarios[[#This Row],[Importe del préstamo]],0,0))</f>
        <v/>
      </c>
      <c r="L14" s="29" t="str">
        <f>IFERROR(PréstamosUniversitarios[[#This Row],[Pago programado]]*12,"")</f>
        <v/>
      </c>
    </row>
    <row r="15" spans="2:13" ht="15" x14ac:dyDescent="0.25">
      <c r="B15" s="4"/>
      <c r="C15" s="3"/>
      <c r="D15" s="25"/>
      <c r="E15" s="26"/>
      <c r="F15" s="37"/>
      <c r="G15" s="1"/>
      <c r="H15" s="7" t="str">
        <f>IF(AND(PréstamosUniversitarios[[#This Row],[Fecha de inicio]]&gt;0,PréstamosUniversitarios[[#This Row],[Duración (años)]]&gt;0),EDATE(PréstamosUniversitarios[[#This Row],[Fecha de inicio]],PréstamosUniversitarios[[#This Row],[Duración (años)]]*12),"")</f>
        <v/>
      </c>
      <c r="I15" s="28" t="str">
        <f ca="1">IFERROR(IF(AND(InicioPréstamoHoy,COUNT(PréstamosUniversitarios[[#This Row],[Importe del préstamo]:[Duración (años)]])=4,PréstamosUniversitarios[[#This Row],[Fecha de inicio]]&lt;=TODAY()),PMT(PréstamosUniversitarios[[#This Row],[Anual
Tasa de interés]]/12,PréstamosUniversitarios[[#This Row],[Duración (años)]]*12,-PréstamosUniversitarios[[#This Row],[Importe del préstamo]],0,0),""),0)</f>
        <v/>
      </c>
      <c r="J15" s="29" t="str">
        <f>IFERROR((PréstamosUniversitarios[[#This Row],[Pago programado]]*(PréstamosUniversitarios[[#This Row],[Duración (años)]]*12))-PréstamosUniversitarios[[#This Row],[Importe del préstamo]],"")</f>
        <v/>
      </c>
      <c r="K15" s="30" t="str">
        <f>IF(COUNTA(PréstamosUniversitarios[[#This Row],[Importe del préstamo]:[Duración (años)]])&lt;&gt;4,"",PMT(PréstamosUniversitarios[[#This Row],[Anual
Tasa de interés]]/12,PréstamosUniversitarios[[#This Row],[Duración (años)]]*12,-PréstamosUniversitarios[[#This Row],[Importe del préstamo]],0,0))</f>
        <v/>
      </c>
      <c r="L15" s="29" t="str">
        <f>IFERROR(PréstamosUniversitarios[[#This Row],[Pago programado]]*12,"")</f>
        <v/>
      </c>
    </row>
    <row r="16" spans="2:13" ht="20.25" customHeight="1" x14ac:dyDescent="0.25">
      <c r="B16" s="16" t="s">
        <v>8</v>
      </c>
      <c r="C16" s="17"/>
      <c r="D16" s="31">
        <f>SUBTOTAL(109,PréstamosUniversitarios[Importe del préstamo])</f>
        <v>18000</v>
      </c>
      <c r="E16" s="18"/>
      <c r="F16" s="22"/>
      <c r="G16" s="23"/>
      <c r="H16" s="24"/>
      <c r="I16" s="32">
        <f ca="1">SUBTOTAL(109,PréstamosUniversitarios[Pago Mensual Actual])</f>
        <v>190.91792743033542</v>
      </c>
      <c r="J16" s="31">
        <f ca="1">SUBTOTAL(109,PréstamosUniversitarios[Total
Intereses])</f>
        <v>4910.1512916402517</v>
      </c>
      <c r="K16" s="33">
        <f ca="1">SUBTOTAL(109,PréstamosUniversitarios[Pago programado])</f>
        <v>190.91792743033542</v>
      </c>
      <c r="L16" s="31">
        <f ca="1">SUBTOTAL(109,PréstamosUniversitarios[Anual
Pago])</f>
        <v>2291.015129164025</v>
      </c>
    </row>
    <row r="17" spans="2:12" ht="20.25" customHeight="1" x14ac:dyDescent="0.25">
      <c r="B17" s="8" t="s">
        <v>9</v>
      </c>
      <c r="C17" s="9"/>
      <c r="D17" s="34">
        <f>AVERAGE(PréstamosUniversitarios[Importe del préstamo])</f>
        <v>9000</v>
      </c>
      <c r="E17" s="10">
        <f>AVERAGE(PréstamosUniversitarios[Anual
Tasa de interés])</f>
        <v>0.05</v>
      </c>
      <c r="F17" s="11"/>
      <c r="G17" s="11"/>
      <c r="H17" s="10"/>
      <c r="I17" s="35"/>
      <c r="J17" s="34">
        <f ca="1">AVERAGE(PréstamosUniversitarios[Total
Intereses])</f>
        <v>2455.0756458201258</v>
      </c>
      <c r="K17" s="36"/>
      <c r="L17" s="34">
        <f ca="1">AVERAGE(PréstamosUniversitarios[Anual
Pago])</f>
        <v>1145.5075645820125</v>
      </c>
    </row>
    <row r="18" spans="2:12" ht="23.25" customHeight="1" x14ac:dyDescent="0.25">
      <c r="B18" s="46" t="s">
        <v>10</v>
      </c>
      <c r="C18" s="46"/>
      <c r="D18" s="46"/>
      <c r="E18" s="46"/>
      <c r="F18" s="46"/>
      <c r="G18" s="46"/>
      <c r="H18" s="46"/>
      <c r="I18" s="46"/>
      <c r="J18" s="46"/>
      <c r="K18" s="46"/>
      <c r="L18" s="47">
        <f ca="1">PréstamosUniversitarios[[#Totals],[Importe del préstamo]]+PréstamosUniversitarios[[#Totals],[Total
Intereses]]</f>
        <v>22910.15129164025</v>
      </c>
    </row>
    <row r="19" spans="2:12" ht="23.25" customHeight="1" x14ac:dyDescent="0.2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2:12" ht="20.25" customHeight="1" x14ac:dyDescent="0.25">
      <c r="B20" s="46" t="s">
        <v>11</v>
      </c>
      <c r="C20" s="46"/>
      <c r="D20" s="46"/>
      <c r="E20" s="46"/>
      <c r="F20" s="46"/>
      <c r="G20" s="46"/>
      <c r="H20" s="46"/>
      <c r="I20" s="46"/>
      <c r="J20" s="46"/>
      <c r="K20" s="46"/>
      <c r="L20" s="47">
        <f>(SalarioAnualEstimado/12)</f>
        <v>4166.666666666667</v>
      </c>
    </row>
    <row r="21" spans="2:12" ht="20.25" customHeight="1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</sheetData>
  <mergeCells count="23"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Cree una calculadora de préstamos universitarios en esta hoja de cálculo. Escriba los detalles en la tabla a partir de la celda B9, el salario anual estimado en la celda F2 y la fecha de inicio de la amortización del préstamo en la celda K2" sqref="A1" xr:uid="{00000000-0002-0000-0000-000002000000}"/>
    <dataValidation allowBlank="1" showInputMessage="1" showErrorMessage="1" prompt="Escriba el salario anual estimado después de la graduación en esta celda" sqref="F2:H2" xr:uid="{00000000-0002-0000-0000-000003000000}"/>
    <dataValidation allowBlank="1" showInputMessage="1" showErrorMessage="1" prompt="Escriba el salario anual estimado después de la graduación en la celda superior" sqref="F3:H3" xr:uid="{00000000-0002-0000-0000-000004000000}"/>
    <dataValidation allowBlank="1" showInputMessage="1" showErrorMessage="1" prompt="Escriba la fecha para empezar a amortizar el préstamo en esta celda" sqref="K2:L2" xr:uid="{00000000-0002-0000-0000-000005000000}"/>
    <dataValidation allowBlank="1" showInputMessage="1" showErrorMessage="1" prompt="Escriba la fecha para empezar a amortizar el préstamo en la celda superior" sqref="K3:L3" xr:uid="{00000000-0002-0000-0000-000006000000}"/>
    <dataValidation allowBlank="1" showInputMessage="1" showErrorMessage="1" prompt="El pago mensual combinado se calcula automáticamente en la celda de la derecha" sqref="B5:D5" xr:uid="{00000000-0002-0000-0000-000007000000}"/>
    <dataValidation allowBlank="1" showInputMessage="1" showErrorMessage="1" prompt="El pago mensual combinado se calcula automáticamente en esta celda" sqref="E5:G5" xr:uid="{00000000-0002-0000-0000-000008000000}"/>
    <dataValidation allowBlank="1" showInputMessage="1" showErrorMessage="1" prompt="El porcentaje de ingresos mensuales actuales se calcula automáticamente en la celda de la derecha" sqref="B6:D6" xr:uid="{00000000-0002-0000-0000-000009000000}"/>
    <dataValidation allowBlank="1" showInputMessage="1" showErrorMessage="1" prompt="El porcentaje de ingresos mensuales actuales se calcula automáticamente en esta celda" sqref="E6:G6" xr:uid="{00000000-0002-0000-0000-00000A000000}"/>
    <dataValidation allowBlank="1" showInputMessage="1" showErrorMessage="1" prompt="El pago mensual combinado programado se calcula automáticamente en la celda de la derecha" sqref="H5:K5" xr:uid="{00000000-0002-0000-0000-00000B000000}"/>
    <dataValidation allowBlank="1" showInputMessage="1" showErrorMessage="1" prompt="El pago mensual combinado programado se calcula automáticamente en esta celda" sqref="L5" xr:uid="{00000000-0002-0000-0000-00000C000000}"/>
    <dataValidation allowBlank="1" showInputMessage="1" showErrorMessage="1" prompt="El porcentaje de ingresos mensuales programados se calcula automáticamente en la celda de la derecha" sqref="H6:K6" xr:uid="{00000000-0002-0000-0000-00000D000000}"/>
    <dataValidation allowBlank="1" showInputMessage="1" showErrorMessage="1" prompt="El porcentaje de ingresos mensuales programados se calcula automáticamente en esta celda" sqref="L6" xr:uid="{00000000-0002-0000-0000-00000E000000}"/>
    <dataValidation allowBlank="1" showInputMessage="1" showErrorMessage="1" prompt="Escriba los detalles generales del préstamo en las columnas de la tabla inferior" sqref="B8:E8" xr:uid="{00000000-0002-0000-0000-00000F000000}"/>
    <dataValidation allowBlank="1" showInputMessage="1" showErrorMessage="1" prompt="Escriba el número del préstamo en esta columna, debajo de este encabezado" sqref="B9" xr:uid="{00000000-0002-0000-0000-000010000000}"/>
    <dataValidation allowBlank="1" showInputMessage="1" showErrorMessage="1" prompt="Escriba la entidad de crédito en esta columna, debajo de este encabezado" sqref="C9" xr:uid="{00000000-0002-0000-0000-000011000000}"/>
    <dataValidation allowBlank="1" showInputMessage="1" showErrorMessage="1" prompt="Escriba el importe del préstamo en esta columna, debajo de este encabezado" sqref="D9" xr:uid="{00000000-0002-0000-0000-000012000000}"/>
    <dataValidation allowBlank="1" showInputMessage="1" showErrorMessage="1" prompt="Escriba la tasa de interés anual en esta columna, debajo de este encabezado" sqref="E9" xr:uid="{00000000-0002-0000-0000-000013000000}"/>
    <dataValidation allowBlank="1" showInputMessage="1" showErrorMessage="1" prompt="Escriba los datos de amortización de préstamo en las columnas de la tabla inferior" sqref="F8:H8" xr:uid="{00000000-0002-0000-0000-000014000000}"/>
    <dataValidation allowBlank="1" showInputMessage="1" showErrorMessage="1" prompt="Escriba la fecha de inicio en esta columna, debajo de este encabezado" sqref="F9" xr:uid="{00000000-0002-0000-0000-000015000000}"/>
    <dataValidation allowBlank="1" showInputMessage="1" showErrorMessage="1" prompt="Escriba la duración en años en esta columna, debajo de este encabezado" sqref="G9" xr:uid="{00000000-0002-0000-0000-000016000000}"/>
    <dataValidation allowBlank="1" showInputMessage="1" showErrorMessage="1" prompt="La fecha de finalización se actualiza automáticamente en esta columna, debajo de este encabezado." sqref="H9" xr:uid="{00000000-0002-0000-0000-000017000000}"/>
    <dataValidation allowBlank="1" showInputMessage="1" showErrorMessage="1" prompt="Los detalles de pago se calculan automáticamente en las columnas de la tabla inferior" sqref="I8:L8" xr:uid="{00000000-0002-0000-0000-000018000000}"/>
    <dataValidation allowBlank="1" showInputMessage="1" showErrorMessage="1" prompt="El pago mensual actual se calcula automáticamente en esta columna, debajo de este encabezado" sqref="I9" xr:uid="{00000000-0002-0000-0000-000019000000}"/>
    <dataValidation allowBlank="1" showInputMessage="1" showErrorMessage="1" prompt="La cantidad total de intereses se calcula automáticamente en esta columna, debajo de este encabezado" sqref="J9" xr:uid="{00000000-0002-0000-0000-00001A000000}"/>
    <dataValidation allowBlank="1" showInputMessage="1" showErrorMessage="1" prompt="Los pagos programados se calculan automáticamente en esta columna, debajo de este encabezado" sqref="K9" xr:uid="{00000000-0002-0000-0000-00001B000000}"/>
    <dataValidation allowBlank="1" showInputMessage="1" showErrorMessage="1" prompt="El pago anual se calcula automáticamente en esta columna, debajo de este encabezado. Los promedios se calculan automáticamente debajo de la tabla, en esta columna" sqref="L9" xr:uid="{00000000-0002-0000-0000-00001C000000}"/>
    <dataValidation allowBlank="1" showInputMessage="1" showErrorMessage="1" prompt="Los promedios de importe del préstamo, tasa de interés anual, cantidad de interés total y pago anual se calculan automáticamente y el gráfico de pago programado se actualiza en las celdas a la derecha" sqref="B17" xr:uid="{00000000-0002-0000-0000-00001D000000}"/>
    <dataValidation allowBlank="1" showInputMessage="1" showErrorMessage="1" prompt="El importe del préstamo promedio se calcula automáticamente en esta celda" sqref="D17" xr:uid="{00000000-0002-0000-0000-00001E000000}"/>
    <dataValidation allowBlank="1" showInputMessage="1" showErrorMessage="1" prompt="La tasa de interés anual promedio se calcula automáticamente en esta celda" sqref="E17" xr:uid="{00000000-0002-0000-0000-00001F000000}"/>
    <dataValidation allowBlank="1" showInputMessage="1" showErrorMessage="1" prompt="El importe promedio del total de intereses se calcula automáticamente en esta celda" sqref="J17" xr:uid="{00000000-0002-0000-0000-000020000000}"/>
    <dataValidation allowBlank="1" showInputMessage="1" showErrorMessage="1" prompt="El gráfico de pago programado promedio se actualiza automáticamente en esta celda" sqref="K17" xr:uid="{00000000-0002-0000-0000-000021000000}"/>
    <dataValidation allowBlank="1" showInputMessage="1" showErrorMessage="1" prompt="El promedio del importe de pago anual se calcula automáticamente en esta celda y la amortización de préstamo consolidado total y los ingresos estimados mensuales tras la graduación en las celdas de debajo " sqref="L17" xr:uid="{00000000-0002-0000-0000-000022000000}"/>
    <dataValidation allowBlank="1" showInputMessage="1" showErrorMessage="1" prompt="La amortización de préstamo consolidado total se calcula automáticamente en la celda de la derecha" sqref="B18:K19" xr:uid="{00000000-0002-0000-0000-000023000000}"/>
    <dataValidation allowBlank="1" showInputMessage="1" showErrorMessage="1" prompt="La amortización de préstamo consolidado total se calcula automáticamente en esta celda" sqref="L18:L19" xr:uid="{00000000-0002-0000-0000-000024000000}"/>
    <dataValidation allowBlank="1" showInputMessage="1" showErrorMessage="1" prompt="Los ingresos mensuales estimados después de la graduación se calculan automáticamente en la celda de la derecha" sqref="B20:K21" xr:uid="{00000000-0002-0000-0000-000025000000}"/>
    <dataValidation allowBlank="1" showInputMessage="1" showErrorMessage="1" prompt="Los ingresos mensuales estimados después de la graduación se calculan automáticamente en esta celda" sqref="L20:L21" xr:uid="{00000000-0002-0000-0000-000026000000}"/>
    <dataValidation allowBlank="1" showInputMessage="1" showErrorMessage="1" prompt="El título de esta hoja de cálculo está en esta celda y la sugerencia en la celda B4. Los promedios, la amortización de préstamo consolidado total y los ingresos mensuales estimados se calculan automáticamente debajo de la tabla " sqref="B2:C2" xr:uid="{00000000-0002-0000-0000-000027000000}"/>
    <dataValidation allowBlank="1" showInputMessage="1" showErrorMessage="1" prompt="Los pagos mensuales programados y actuales combinados y el porcentaje de los ingresos mensuales programados y actuales se calculan automáticamente en las celdas E5, E6, L5 y 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'Calculadora de préstamos'!K10:K15</xm:f>
              <xm:sqref>K17</xm:sqref>
            </x14:sparkline>
            <x14:sparkline>
              <xm:f>'Calculadora de préstamos'!I10:I15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Calculadora de préstamos</vt:lpstr>
      <vt:lpstr>AmortizaciónPréstamoConsolidado</vt:lpstr>
      <vt:lpstr>InicioAmortizaciónPréstamo</vt:lpstr>
      <vt:lpstr>PagoMensualCombinado</vt:lpstr>
      <vt:lpstr>SalarioAnualEstimado</vt:lpstr>
      <vt:lpstr>SalarioMensualEstimado</vt:lpstr>
      <vt:lpstr>'Calculadora de préstamos'!Títulos_a_imprimir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2019-05-24T01:13:41Z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