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codeName="ThisWorkbook"/>
  <xr:revisionPtr revIDLastSave="0" documentId="13_ncr:1_{FECB2FD1-0D8D-4E0E-B8E0-2E64A70135D3}" xr6:coauthVersionLast="43" xr6:coauthVersionMax="43" xr10:uidLastSave="{00000000-0000-0000-0000-000000000000}"/>
  <bookViews>
    <workbookView xWindow="-108" yWindow="-108" windowWidth="23256" windowHeight="12720" tabRatio="926" xr2:uid="{00000000-000D-0000-FFFF-FFFF00000000}"/>
  </bookViews>
  <sheets>
    <sheet name="Weight Tracker" sheetId="8" r:id="rId1"/>
    <sheet name="Waist Tracker" sheetId="9" r:id="rId2"/>
    <sheet name="Bicep Tracker" sheetId="10" r:id="rId3"/>
    <sheet name="Hips Tracker" sheetId="7" r:id="rId4"/>
    <sheet name="Thigh Tracker" sheetId="6" r:id="rId5"/>
    <sheet name="Activity Log" sheetId="2" r:id="rId6"/>
    <sheet name="Food Log" sheetId="3" r:id="rId7"/>
  </sheets>
  <definedNames>
    <definedName name="AllComplete">AND('Weight Tracker'!$C$6&gt;0,'Weight Tracker'!$C$12&gt;0)</definedName>
    <definedName name="BMI">IF('Weight Tracker'!$C$7="Imperial",BMIWeight*703,BMIWeight)</definedName>
    <definedName name="BMIHeight" localSheetId="0">'Weight Tracker'!$C$6*'Weight Tracker'!$C$6</definedName>
    <definedName name="BMIWeight">'Weight Tracker'!CurrentWeight/'Weight Tracker'!BMIHeight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 localSheetId="0">'Weight Tracker'!$C$12</definedName>
    <definedName name="DateLookup">'Food Log'!$D$5</definedName>
    <definedName name="Gender" localSheetId="0">'Weight Tracker'!$C$4</definedName>
    <definedName name="Goal1" localSheetId="0">'Weight Tracker'!$D$13</definedName>
    <definedName name="Goal1Label" localSheetId="0">'Weight Tracker'!$B$13</definedName>
    <definedName name="Goal2" localSheetId="0">'Weight Tracker'!$D$14</definedName>
    <definedName name="Goal2Label" localSheetId="0">'Weight Tracker'!$B$14</definedName>
    <definedName name="Goal3" localSheetId="0">'Weight Tracker'!$D$15</definedName>
    <definedName name="Goal3Label" localSheetId="0">'Weight Tracker'!$B$15</definedName>
    <definedName name="Goal4" localSheetId="0">'Weight Tracker'!$D$16</definedName>
    <definedName name="Goal4Label" localSheetId="0">'Weight Tracker'!$B$16</definedName>
    <definedName name="GoalWeight" localSheetId="0">'Weight Tracker'!$D$12</definedName>
    <definedName name="GrandTotal" localSheetId="2">SUM(ActivityLog[DISTANCE])</definedName>
    <definedName name="GrandTotal" localSheetId="3">SUM(ActivityLog[DISTANCE])</definedName>
    <definedName name="GrandTotal" localSheetId="4">SUM(ActivityLog[DISTANCE])</definedName>
    <definedName name="GrandTotal" localSheetId="1">SUM(ActivityLog[DISTANCE])</definedName>
    <definedName name="GrandTotal" localSheetId="0">SUM(ActivityLog[DISTANCE])</definedName>
    <definedName name="GrandTotal">SUM(ActivityLog[DISTANCE])</definedName>
    <definedName name="Height" localSheetId="0">'Weight Tracker'!$C$6</definedName>
    <definedName name="OtherTotal" localSheetId="2">'Bicep Tracker'!GrandTotal-SUM('Activity Log'!$C$4:$C$7)</definedName>
    <definedName name="OtherTotal" localSheetId="3">'Hips Tracker'!GrandTotal-SUM('Activity Log'!$C$4:$C$7)</definedName>
    <definedName name="OtherTotal" localSheetId="4">'Thigh Tracker'!GrandTotal-SUM('Activity Log'!$C$4:$C$7)</definedName>
    <definedName name="OtherTotal" localSheetId="1">'Waist Tracker'!GrandTotal-SUM('Activity Log'!$C$4:$C$7)</definedName>
    <definedName name="OtherTotal" localSheetId="0">'Weight Tracker'!GrandTotal-SUM('Activity Log'!$C$4:$C$7)</definedName>
    <definedName name="OtherTotal">GrandTotal-SUM('Activity Log'!$C$4:$C$7)</definedName>
    <definedName name="_xlnm.Print_Titles" localSheetId="5">'Activity Log'!$10:$10</definedName>
    <definedName name="_xlnm.Print_Titles" localSheetId="2">'Bicep Tracker'!$3:$4</definedName>
    <definedName name="_xlnm.Print_Titles" localSheetId="6">'Food Log'!$7:$7</definedName>
    <definedName name="_xlnm.Print_Titles" localSheetId="3">'Hips Tracker'!$3:$4</definedName>
    <definedName name="_xlnm.Print_Titles" localSheetId="4">'Thigh Tracker'!$3:$4</definedName>
    <definedName name="_xlnm.Print_Titles" localSheetId="1">'Waist Tracker'!$3:$4</definedName>
    <definedName name="_xlnm.Print_Titles" localSheetId="0">'Weight Tracker'!$18:$19</definedName>
    <definedName name="UnitOfMeasure" localSheetId="0">'Weight Tracker'!$C$7</definedName>
    <definedName name="WeightLabel" localSheetId="0">'Weight Tracker'!$B$12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8" l="1"/>
  <c r="B9" i="8"/>
  <c r="B3" i="6" l="1"/>
  <c r="B3" i="7"/>
  <c r="B3" i="10"/>
  <c r="B3" i="9"/>
  <c r="B9" i="10"/>
  <c r="B8" i="10"/>
  <c r="B7" i="10"/>
  <c r="B6" i="10"/>
  <c r="B5" i="10"/>
  <c r="B8" i="9"/>
  <c r="B7" i="9"/>
  <c r="B6" i="9"/>
  <c r="B5" i="9"/>
  <c r="B25" i="8"/>
  <c r="B24" i="8"/>
  <c r="B23" i="8"/>
  <c r="B22" i="8"/>
  <c r="B21" i="8"/>
  <c r="B20" i="8"/>
  <c r="B18" i="8"/>
  <c r="E10" i="8"/>
  <c r="E3"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<sst xmlns="http://schemas.openxmlformats.org/spreadsheetml/2006/main" count="110" uniqueCount="72">
  <si>
    <t>FITNESS PLAN</t>
  </si>
  <si>
    <t>ABOUT ME:</t>
  </si>
  <si>
    <t>Gender:</t>
  </si>
  <si>
    <t>Female</t>
  </si>
  <si>
    <t>Age:</t>
  </si>
  <si>
    <t>Height:</t>
  </si>
  <si>
    <t>Unit:</t>
  </si>
  <si>
    <t>Imperial</t>
  </si>
  <si>
    <t>BMI:</t>
  </si>
  <si>
    <t>STARTING STATS:</t>
  </si>
  <si>
    <t>Type</t>
  </si>
  <si>
    <t>Current</t>
  </si>
  <si>
    <t>Goal</t>
  </si>
  <si>
    <t>Weight</t>
  </si>
  <si>
    <t>Waist</t>
  </si>
  <si>
    <t>Bicep</t>
  </si>
  <si>
    <t>Hips</t>
  </si>
  <si>
    <t>Thigh</t>
  </si>
  <si>
    <t>Date</t>
  </si>
  <si>
    <t>Time</t>
  </si>
  <si>
    <t>Size</t>
  </si>
  <si>
    <t>ACTIVITY LOG</t>
  </si>
  <si>
    <t>ACTIVITIES</t>
  </si>
  <si>
    <t>TOTAL</t>
  </si>
  <si>
    <t>UNIT</t>
  </si>
  <si>
    <t>Biking</t>
  </si>
  <si>
    <t>Miles</t>
  </si>
  <si>
    <t>Running</t>
  </si>
  <si>
    <t>Walking</t>
  </si>
  <si>
    <t>Steps</t>
  </si>
  <si>
    <t>Swimming</t>
  </si>
  <si>
    <t>Meters</t>
  </si>
  <si>
    <t>Other</t>
  </si>
  <si>
    <t>DATE</t>
  </si>
  <si>
    <t>ACTIVITY</t>
  </si>
  <si>
    <t>START TIME</t>
  </si>
  <si>
    <t>DURATION</t>
  </si>
  <si>
    <t>DISTANCE</t>
  </si>
  <si>
    <t>CALORIES</t>
  </si>
  <si>
    <t>NOTE</t>
  </si>
  <si>
    <t>Hot &amp; Humid</t>
  </si>
  <si>
    <t xml:space="preserve">       </t>
  </si>
  <si>
    <t>FOOD LOG</t>
  </si>
  <si>
    <t>MY NUTRITION TARGETS</t>
  </si>
  <si>
    <t>MEAL</t>
  </si>
  <si>
    <t>FOOD</t>
  </si>
  <si>
    <t>FAT</t>
  </si>
  <si>
    <t>CHOLESTEROL</t>
  </si>
  <si>
    <t>SODIUM</t>
  </si>
  <si>
    <t>CARBS</t>
  </si>
  <si>
    <t>PROTEIN</t>
  </si>
  <si>
    <t>SUGAR</t>
  </si>
  <si>
    <t>FIBER</t>
  </si>
  <si>
    <t>Breakfast</t>
  </si>
  <si>
    <t>Snack</t>
  </si>
  <si>
    <t>Apple</t>
  </si>
  <si>
    <t>Lunch</t>
  </si>
  <si>
    <t>Dinner</t>
  </si>
  <si>
    <t>Steel cut oatmeal</t>
  </si>
  <si>
    <t>Orange</t>
  </si>
  <si>
    <t>Zucchini with pesto</t>
  </si>
  <si>
    <t>Baked Cod</t>
  </si>
  <si>
    <t>Mixed grilled vegetables</t>
  </si>
  <si>
    <t>Ice cream sundae</t>
  </si>
  <si>
    <t>Greek yogurt</t>
  </si>
  <si>
    <t>Mango pico lettuce wrap</t>
  </si>
  <si>
    <t>Shrimp tacos (2)</t>
  </si>
  <si>
    <t>Raw walnuts</t>
  </si>
  <si>
    <t>Person silhouette in various exercise positions is in this cell.</t>
  </si>
  <si>
    <t>Area chart tracking weight progress is in this cell.</t>
  </si>
  <si>
    <t>Line chart tracking progress of each starting stat, including hips, waist, thigh, and bicep is in this cell.</t>
  </si>
  <si>
    <t>Daily Intake: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</si>
</sst>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quot;$&quot;#,##0.00"/>
    <numFmt numFmtId="170" formatCode="[$-409]h:mm\ AM/PM;@"/>
    <numFmt numFmtId="171" formatCode="[h]:mm;@"/>
  </numFmts>
  <fonts count="15" x14ac:knownFonts="1">
    <font>
      <sz val="11"/>
      <color theme="3"/>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s>
  <cellStyleXfs count="12">
    <xf numFmtId="0" fontId="0" fillId="0" borderId="0">
      <alignment vertical="center" wrapText="1"/>
    </xf>
    <xf numFmtId="0" fontId="12" fillId="0" borderId="0" applyNumberFormat="0" applyFill="0" applyBorder="0" applyAlignment="0" applyProtection="0"/>
    <xf numFmtId="0" fontId="5" fillId="3" borderId="0" applyNumberFormat="0" applyProtection="0">
      <alignment horizontal="left" vertical="center" indent="1"/>
    </xf>
    <xf numFmtId="0" fontId="4" fillId="0" borderId="0" applyNumberFormat="0" applyFill="0" applyBorder="0" applyAlignment="0" applyProtection="0"/>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2" applyNumberFormat="0" applyFill="0" applyAlignment="0" applyProtection="0"/>
    <xf numFmtId="0" fontId="7" fillId="4" borderId="1" applyNumberFormat="0" applyAlignment="0" applyProtection="0"/>
    <xf numFmtId="0" fontId="11" fillId="0" borderId="0" applyNumberFormat="0" applyFill="0" applyBorder="0" applyAlignment="0" applyProtection="0"/>
  </cellStyleXfs>
  <cellXfs count="55">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169" fontId="2" fillId="2" borderId="0" xfId="0" applyNumberFormat="1" applyFont="1" applyFill="1">
      <alignment vertical="center" wrapText="1"/>
    </xf>
    <xf numFmtId="0" fontId="2" fillId="2" borderId="0" xfId="0" applyFont="1" applyFill="1">
      <alignment vertical="center" wrapText="1"/>
    </xf>
    <xf numFmtId="0" fontId="0" fillId="0" borderId="0" xfId="0">
      <alignment vertical="center" wrapText="1"/>
    </xf>
    <xf numFmtId="0" fontId="0" fillId="0" borderId="0" xfId="0" applyFont="1" applyFill="1" applyBorder="1" applyAlignment="1">
      <alignment horizontal="left" vertical="center"/>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1"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Font="1" applyFill="1" applyBorder="1" applyAlignment="1">
      <alignment horizontal="righ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1"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Alignment="1">
      <alignment horizontal="center" vertical="center"/>
    </xf>
    <xf numFmtId="168" fontId="8" fillId="0" borderId="0" xfId="0" applyNumberFormat="1" applyFont="1" applyAlignment="1">
      <alignment horizontal="center" vertical="center"/>
    </xf>
    <xf numFmtId="0" fontId="5" fillId="3" borderId="0" xfId="2">
      <alignment horizontal="left" vertical="center" indent="1"/>
    </xf>
    <xf numFmtId="0" fontId="12" fillId="0" borderId="0" xfId="1" applyAlignment="1">
      <alignment vertical="center"/>
    </xf>
    <xf numFmtId="0" fontId="5" fillId="3" borderId="0" xfId="2" applyAlignment="1">
      <alignment horizontal="left" vertical="center"/>
    </xf>
    <xf numFmtId="14" fontId="0" fillId="0" borderId="0" xfId="0" applyNumberFormat="1" applyFont="1" applyFill="1" applyBorder="1" applyAlignment="1">
      <alignment horizontal="right" vertical="center" indent="2"/>
    </xf>
    <xf numFmtId="170" fontId="0" fillId="0" borderId="0" xfId="0" applyNumberFormat="1">
      <alignment vertical="center" wrapText="1"/>
    </xf>
    <xf numFmtId="0" fontId="5" fillId="3" borderId="0" xfId="2" applyAlignment="1">
      <alignment horizontal="center" vertical="center"/>
    </xf>
    <xf numFmtId="170" fontId="0" fillId="0" borderId="0" xfId="0" applyNumberFormat="1" applyFont="1" applyFill="1" applyBorder="1" applyAlignment="1">
      <alignment horizontal="right" vertical="center" indent="1"/>
    </xf>
    <xf numFmtId="0" fontId="12" fillId="0" borderId="0" xfId="1" applyAlignment="1">
      <alignment vertical="center"/>
    </xf>
    <xf numFmtId="14" fontId="0" fillId="0" borderId="0" xfId="0" applyNumberFormat="1" applyFont="1">
      <alignment vertical="center" wrapText="1"/>
    </xf>
    <xf numFmtId="170" fontId="0" fillId="0" borderId="0" xfId="0" applyNumberFormat="1" applyFont="1">
      <alignment vertical="center" wrapText="1"/>
    </xf>
    <xf numFmtId="168" fontId="0" fillId="0" borderId="0" xfId="0" applyNumberFormat="1" applyFont="1">
      <alignment vertical="center" wrapText="1"/>
    </xf>
    <xf numFmtId="171" fontId="0" fillId="0" borderId="0" xfId="0" applyNumberFormat="1" applyFont="1" applyFill="1" applyBorder="1" applyAlignment="1">
      <alignment horizontal="right" vertical="center" indent="1"/>
    </xf>
    <xf numFmtId="0" fontId="0" fillId="0" borderId="0" xfId="0" applyFont="1">
      <alignment vertical="center" wrapText="1"/>
    </xf>
    <xf numFmtId="0" fontId="10" fillId="3" borderId="0" xfId="0" applyFont="1" applyFill="1" applyBorder="1" applyAlignment="1">
      <alignment horizontal="center" vertical="center"/>
    </xf>
    <xf numFmtId="0" fontId="7" fillId="0" borderId="0" xfId="0" applyFont="1" applyAlignment="1">
      <alignment horizontal="left" vertical="center" indent="2"/>
    </xf>
    <xf numFmtId="0" fontId="3" fillId="0" borderId="0" xfId="0" applyFont="1">
      <alignment vertical="center" wrapText="1"/>
    </xf>
    <xf numFmtId="0" fontId="4" fillId="0" borderId="0" xfId="3" applyFill="1" applyAlignment="1">
      <alignment horizontal="left"/>
    </xf>
    <xf numFmtId="0" fontId="6" fillId="0" borderId="0" xfId="1" applyFont="1" applyAlignment="1">
      <alignment vertical="center"/>
    </xf>
    <xf numFmtId="0" fontId="5" fillId="3" borderId="0" xfId="2">
      <alignment horizontal="left" vertical="center" indent="1"/>
    </xf>
    <xf numFmtId="0" fontId="0" fillId="0" borderId="0" xfId="0" applyAlignment="1">
      <alignment horizontal="center" vertical="center" wrapText="1"/>
    </xf>
    <xf numFmtId="0" fontId="12" fillId="2" borderId="0" xfId="1" applyFill="1" applyAlignment="1">
      <alignment vertical="center"/>
    </xf>
    <xf numFmtId="0" fontId="5" fillId="3" borderId="0" xfId="2" applyAlignment="1">
      <alignment horizontal="left" vertical="center" indent="1"/>
    </xf>
    <xf numFmtId="0" fontId="12" fillId="0" borderId="0" xfId="1" applyAlignment="1">
      <alignment vertical="center"/>
    </xf>
    <xf numFmtId="0" fontId="14" fillId="0" borderId="0" xfId="1" applyFont="1" applyAlignment="1">
      <alignment vertical="center"/>
    </xf>
    <xf numFmtId="0" fontId="0" fillId="0" borderId="0" xfId="0" applyFont="1" applyAlignment="1">
      <alignment horizontal="right" vertical="center"/>
    </xf>
    <xf numFmtId="14" fontId="13" fillId="0" borderId="0" xfId="0" applyNumberFormat="1" applyFont="1" applyAlignment="1">
      <alignment horizontal="right" vertical="center"/>
    </xf>
  </cellXfs>
  <cellStyles count="12">
    <cellStyle name="Comma" xfId="4" builtinId="3" customBuiltin="1"/>
    <cellStyle name="Comma [0]" xfId="5" builtinId="6" customBuiltin="1"/>
    <cellStyle name="Currency" xfId="6" builtinId="4" customBuiltin="1"/>
    <cellStyle name="Currency [0]" xfId="7" builtinId="7" customBuiltin="1"/>
    <cellStyle name="Explanatory Text" xfId="11" builtinId="53" customBuiltin="1"/>
    <cellStyle name="Heading 1" xfId="2" builtinId="16" customBuiltin="1"/>
    <cellStyle name="Heading 2" xfId="3" builtinId="17" customBuiltin="1"/>
    <cellStyle name="Heading 3" xfId="9" builtinId="18" customBuiltin="1"/>
    <cellStyle name="Normal" xfId="0" builtinId="0" customBuiltin="1"/>
    <cellStyle name="Note" xfId="10" builtinId="10" customBuiltin="1"/>
    <cellStyle name="Percent" xfId="8" builtinId="5" customBuiltin="1"/>
    <cellStyle name="Title" xfId="1" builtinId="15" customBuiltin="1"/>
  </cellStyles>
  <dxfs count="5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m/d/yyyy"/>
      <alignment horizontal="right" vertical="center" textRotation="0" wrapText="0" indent="1" justifyLastLine="0" shrinkToFit="0" readingOrder="0"/>
    </dxf>
    <dxf>
      <font>
        <color rgb="FFFF0000"/>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71" formatCode="[h]:mm;@"/>
      <fill>
        <patternFill patternType="none">
          <fgColor indexed="64"/>
          <bgColor indexed="65"/>
        </patternFill>
      </fill>
      <alignment horizontal="right" vertical="center" textRotation="0" wrapText="0" indent="1" justifyLastLine="0" shrinkToFit="0" readingOrder="0"/>
    </dxf>
    <dxf>
      <alignment horizontal="right" vertical="center" textRotation="0" wrapText="0" indent="1" justifyLastLine="0" shrinkToFit="0" readingOrder="0"/>
    </dxf>
    <dxf>
      <numFmt numFmtId="170" formatCode="[$-409]h:mm\ AM/PM;@"/>
      <alignment horizontal="right" vertical="center" textRotation="0" wrapText="0" indent="1" justifyLastLine="0" shrinkToFit="0" readingOrder="0"/>
    </dxf>
    <dxf>
      <font>
        <b/>
        <i val="0"/>
        <strike val="0"/>
        <condense val="0"/>
        <extend val="0"/>
        <outline val="0"/>
        <shadow val="0"/>
        <u val="none"/>
        <vertAlign val="baseline"/>
        <sz val="10"/>
        <color theme="3"/>
        <name val="Calibri"/>
        <scheme val="minor"/>
      </font>
    </dxf>
    <dxf>
      <numFmt numFmtId="19" formatCode="m/d/yyyy"/>
      <alignment horizontal="right" vertical="center" textRotation="0" wrapText="0" indent="2" justifyLastLine="0" shrinkToFit="0" readingOrder="0"/>
    </dxf>
    <dxf>
      <numFmt numFmtId="168" formatCode="0.0"/>
    </dxf>
    <dxf>
      <numFmt numFmtId="170" formatCode="[$-409]h:mm\ AM/PM;@"/>
    </dxf>
    <dxf>
      <numFmt numFmtId="19" formatCode="m/d/yyyy"/>
    </dxf>
    <dxf>
      <font>
        <b/>
        <i val="0"/>
      </font>
    </dxf>
    <dxf>
      <numFmt numFmtId="168" formatCode="0.0"/>
    </dxf>
    <dxf>
      <numFmt numFmtId="170" formatCode="[$-409]h:mm\ AM/PM;@"/>
    </dxf>
    <dxf>
      <numFmt numFmtId="19" formatCode="m/d/yyyy"/>
    </dxf>
    <dxf>
      <font>
        <b/>
        <i val="0"/>
      </font>
    </dxf>
    <dxf>
      <numFmt numFmtId="168" formatCode="0.0"/>
    </dxf>
    <dxf>
      <numFmt numFmtId="170" formatCode="[$-409]h:mm\ AM/PM;@"/>
    </dxf>
    <dxf>
      <numFmt numFmtId="19" formatCode="m/d/yyyy"/>
    </dxf>
    <dxf>
      <font>
        <b/>
        <i val="0"/>
        <color theme="3"/>
      </font>
    </dxf>
    <dxf>
      <numFmt numFmtId="168" formatCode="0.0"/>
    </dxf>
    <dxf>
      <numFmt numFmtId="170" formatCode="[$-409]h:mm\ AM/PM;@"/>
    </dxf>
    <dxf>
      <numFmt numFmtId="19" formatCode="m/d/yyyy"/>
    </dxf>
    <dxf>
      <font>
        <b/>
        <i val="0"/>
      </font>
    </dxf>
    <dxf>
      <numFmt numFmtId="168" formatCode="0.0"/>
    </dxf>
    <dxf>
      <numFmt numFmtId="170" formatCode="[$-409]h:mm\ AM/PM;@"/>
    </dxf>
    <dxf>
      <numFmt numFmtId="19" formatCode="m/d/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xr9:uid="{00000000-0011-0000-FFFF-FFFF00000000}">
      <tableStyleElement type="wholeTable" dxfId="49"/>
      <tableStyleElement type="headerRow"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'Weight Tracker'!$B$13</c:f>
              <c:strCache>
                <c:ptCount val="1"/>
                <c:pt idx="0">
                  <c:v>Waist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'Waist Tracker'!$D$5:$D$8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'Weight Tracker'!$B$14</c:f>
              <c:strCache>
                <c:ptCount val="1"/>
                <c:pt idx="0">
                  <c:v>Bicep</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'Bicep Tracker'!$D$5:$D$9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'Weight Tracker'!$B$15</c:f>
              <c:strCache>
                <c:ptCount val="1"/>
                <c:pt idx="0">
                  <c:v>Hips</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'Hips Tracker'!$D$5:$D$7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'Weight Tracker'!$B$16</c:f>
              <c:strCache>
                <c:ptCount val="1"/>
                <c:pt idx="0">
                  <c:v>Thigh</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'Thigh Tracker'!$D$5:$D$11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ser>
          <c:idx val="6"/>
          <c:order val="6"/>
          <c:tx>
            <c:strRef>
              <c:f>'Weight Tracker'!$B$15</c:f>
              <c:strCache>
                <c:ptCount val="1"/>
                <c:pt idx="0">
                  <c:v>Hips</c:v>
                </c:pt>
              </c:strCache>
            </c:strRef>
          </c:tx>
          <c:spPr>
            <a:ln w="28575" cap="rnd">
              <a:solidFill>
                <a:schemeClr val="accent1">
                  <a:lumMod val="60000"/>
                </a:schemeClr>
              </a:solidFill>
              <a:round/>
            </a:ln>
            <a:effectLst/>
          </c:spPr>
          <c:marker>
            <c:symbol val="circle"/>
            <c:size val="5"/>
            <c:spPr>
              <a:noFill/>
              <a:ln w="9525">
                <a:no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5-5E74-4AC2-B3A6-506B32D65613}"/>
            </c:ext>
          </c:extLst>
        </c:ser>
        <c:ser>
          <c:idx val="7"/>
          <c:order val="7"/>
          <c:tx>
            <c:strRef>
              <c:f>'Weight Tracker'!$B$16</c:f>
              <c:strCache>
                <c:ptCount val="1"/>
                <c:pt idx="0">
                  <c:v>Thigh</c:v>
                </c:pt>
              </c:strCache>
            </c:strRef>
          </c:tx>
          <c:spPr>
            <a:ln w="28575" cap="rnd">
              <a:solidFill>
                <a:schemeClr val="accent2">
                  <a:lumMod val="60000"/>
                </a:schemeClr>
              </a:solidFill>
              <a:round/>
            </a:ln>
            <a:effectLst/>
          </c:spPr>
          <c:marker>
            <c:symbol val="circle"/>
            <c:size val="5"/>
            <c:spPr>
              <a:noFill/>
              <a:ln w="9525">
                <a:no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6-5E74-4AC2-B3A6-506B32D65613}"/>
            </c:ext>
          </c:extLst>
        </c:ser>
        <c:dLbls>
          <c:showLegendKey val="0"/>
          <c:showVal val="0"/>
          <c:showCatName val="0"/>
          <c:showSerName val="0"/>
          <c:showPercent val="0"/>
          <c:showBubbleSize val="0"/>
        </c:dLbls>
        <c:marker val="1"/>
        <c:smooth val="0"/>
        <c:axId val="331879128"/>
        <c:axId val="331878344"/>
        <c:extLst>
          <c:ext xmlns:c15="http://schemas.microsoft.com/office/drawing/2012/chart" uri="{02D57815-91ED-43cb-92C2-25804820EDAC}">
            <c15:filteredLineSeries>
              <c15:ser>
                <c:idx val="4"/>
                <c:order val="4"/>
                <c:tx>
                  <c:strRef>
                    <c:extLst>
                      <c:ext uri="{02D57815-91ED-43cb-92C2-25804820EDAC}">
                        <c15:formulaRef>
                          <c15:sqref>'Weight Tracker'!$B$13</c15:sqref>
                        </c15:formulaRef>
                      </c:ext>
                    </c:extLst>
                    <c:strCache>
                      <c:ptCount val="1"/>
                      <c:pt idx="0">
                        <c:v>Waist</c:v>
                      </c:pt>
                    </c:strCache>
                  </c:strRef>
                </c:tx>
                <c:spPr>
                  <a:ln w="28575" cap="rnd">
                    <a:solidFill>
                      <a:schemeClr val="accent5"/>
                    </a:solidFill>
                    <a:round/>
                  </a:ln>
                  <a:effectLst/>
                </c:spPr>
                <c:marker>
                  <c:symbol val="circle"/>
                  <c:size val="5"/>
                  <c:spPr>
                    <a:noFill/>
                    <a:ln w="9525">
                      <a:noFill/>
                    </a:ln>
                    <a:effectLst/>
                  </c:spPr>
                </c:marker>
                <c:val>
                  <c:numRef>
                    <c:extLst>
                      <c:ext uri="{02D57815-91ED-43cb-92C2-25804820EDAC}">
                        <c15:formulaRef>
                          <c15:sqref>'Waist Tracker'!$D$5:$D$8</c15:sqref>
                        </c15:formulaRef>
                      </c:ext>
                    </c:extLst>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4-5E74-4AC2-B3A6-506B32D65613}"/>
                  </c:ext>
                </c:extLst>
              </c15:ser>
            </c15:filteredLineSeries>
          </c:ext>
        </c:extLst>
      </c:lineChart>
      <c:lineChart>
        <c:grouping val="standard"/>
        <c:varyColors val="0"/>
        <c:ser>
          <c:idx val="5"/>
          <c:order val="5"/>
          <c:tx>
            <c:strRef>
              <c:f>'Weight Tracker'!$B$14</c:f>
              <c:strCache>
                <c:ptCount val="1"/>
                <c:pt idx="0">
                  <c:v>Bicep</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9-5E74-4AC2-B3A6-506B32D65613}"/>
            </c:ext>
          </c:extLst>
        </c:ser>
        <c:dLbls>
          <c:showLegendKey val="0"/>
          <c:showVal val="0"/>
          <c:showCatName val="0"/>
          <c:showSerName val="0"/>
          <c:showPercent val="0"/>
          <c:showBubbleSize val="0"/>
        </c:dLbls>
        <c:marker val="1"/>
        <c:smooth val="0"/>
        <c:axId val="452721568"/>
        <c:axId val="452721176"/>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31879128"/>
        <c:crosses val="autoZero"/>
        <c:crossBetween val="between"/>
      </c:valAx>
      <c:valAx>
        <c:axId val="452721176"/>
        <c:scaling>
          <c:orientation val="minMax"/>
          <c:min val="10"/>
        </c:scaling>
        <c:delete val="1"/>
        <c:axPos val="r"/>
        <c:numFmt formatCode="General" sourceLinked="1"/>
        <c:majorTickMark val="out"/>
        <c:minorTickMark val="none"/>
        <c:tickLblPos val="nextTo"/>
        <c:crossAx val="452721568"/>
        <c:crosses val="max"/>
        <c:crossBetween val="between"/>
      </c:valAx>
      <c:catAx>
        <c:axId val="452721568"/>
        <c:scaling>
          <c:orientation val="minMax"/>
        </c:scaling>
        <c:delete val="1"/>
        <c:axPos val="t"/>
        <c:majorTickMark val="out"/>
        <c:minorTickMark val="none"/>
        <c:tickLblPos val="nextTo"/>
        <c:crossAx val="452721176"/>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'Weight Tracker'!$B$12</c:f>
              <c:strCache>
                <c:ptCount val="1"/>
                <c:pt idx="0">
                  <c:v>Weight</c:v>
                </c:pt>
              </c:strCache>
            </c:strRef>
          </c:tx>
          <c:spPr>
            <a:solidFill>
              <a:schemeClr val="accent1">
                <a:shade val="76000"/>
              </a:schemeClr>
            </a:solidFill>
            <a:ln>
              <a:noFill/>
            </a:ln>
            <a:effectLst/>
          </c:spPr>
          <c:val>
            <c:numRef>
              <c:f>'Weight Tracker'!$D$20:$D$25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18</xdr:col>
      <xdr:colOff>457200</xdr:colOff>
      <xdr:row>8</xdr:row>
      <xdr:rowOff>238125</xdr:rowOff>
    </xdr:to>
    <xdr:graphicFrame macro="">
      <xdr:nvGraphicFramePr>
        <xdr:cNvPr id="2" name="BodySize" descr="Line chart tracking progress of each starting stat, including hips, waist, thigh, and bicep">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533400</xdr:colOff>
      <xdr:row>16</xdr:row>
      <xdr:rowOff>209550</xdr:rowOff>
    </xdr:to>
    <xdr:graphicFrame macro="">
      <xdr:nvGraphicFramePr>
        <xdr:cNvPr id="3" name="Weight" descr="Area chart tracking weight progress">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266700</xdr:colOff>
      <xdr:row>0</xdr:row>
      <xdr:rowOff>133350</xdr:rowOff>
    </xdr:from>
    <xdr:to>
      <xdr:col>18</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Picture 2" descr="Person silhouette in various exercise positions">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10</xdr:col>
      <xdr:colOff>907542</xdr:colOff>
      <xdr:row>0</xdr:row>
      <xdr:rowOff>712834</xdr:rowOff>
    </xdr:to>
    <xdr:pic>
      <xdr:nvPicPr>
        <xdr:cNvPr id="3" name="Picture 2" descr="Person silhouette in various exercise position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WeightTracker" displayName="WeightTracker" ref="B19:D25" totalsRowShown="0">
  <autoFilter ref="B19:D25" xr:uid="{00000000-0009-0000-0100-00001D000000}"/>
  <tableColumns count="3">
    <tableColumn id="1" xr3:uid="{00000000-0010-0000-0000-000001000000}" name="Date" dataDxfId="45">
      <calculatedColumnFormula>TODAY()+30+ROW()</calculatedColumnFormula>
    </tableColumn>
    <tableColumn id="3" xr3:uid="{00000000-0010-0000-0000-000003000000}" name="Time" dataDxfId="44"/>
    <tableColumn id="2" xr3:uid="{00000000-0010-0000-0000-000002000000}" name="Weight" dataDxfId="43"/>
  </tableColumns>
  <tableStyleInfo name="Fitness Plan" showFirstColumn="0" showLastColumn="0" showRowStripes="1" showColumnStripes="0"/>
  <extLst>
    <ext xmlns:x14="http://schemas.microsoft.com/office/spreadsheetml/2009/9/main" uri="{504A1905-F514-4f6f-8877-14C23A59335A}">
      <x14:table altTextSummary="Enter Date, Time, and Weigh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WaistTracker" displayName="WaistTracker" ref="B4:D8" totalsRowShown="0">
  <autoFilter ref="B4:D8" xr:uid="{00000000-0009-0000-0100-000021000000}"/>
  <tableColumns count="3">
    <tableColumn id="1" xr3:uid="{00000000-0010-0000-0100-000001000000}" name="Date" dataDxfId="41">
      <calculatedColumnFormula>TODAY()+30+ROW()</calculatedColumnFormula>
    </tableColumn>
    <tableColumn id="3" xr3:uid="{00000000-0010-0000-0100-000003000000}" name="Time" dataDxfId="40"/>
    <tableColumn id="2" xr3:uid="{00000000-0010-0000-0100-000002000000}" name="Size" dataDxfId="39"/>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BicepTracker" displayName="BicepTracker" ref="B4:D9" totalsRowShown="0">
  <autoFilter ref="B4:D9" xr:uid="{00000000-0009-0000-0100-000028000000}"/>
  <tableColumns count="3">
    <tableColumn id="1" xr3:uid="{00000000-0010-0000-0200-000001000000}" name="Date" dataDxfId="37">
      <calculatedColumnFormula>TODAY()+30+ROW()</calculatedColumnFormula>
    </tableColumn>
    <tableColumn id="3" xr3:uid="{00000000-0010-0000-0200-000003000000}" name="Time" dataDxfId="36"/>
    <tableColumn id="2" xr3:uid="{00000000-0010-0000-0200-000002000000}" name="Size" dataDxfId="35"/>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HipsTracker" displayName="HipsTracker" ref="B4:D7" totalsRowShown="0">
  <autoFilter ref="B4:D7" xr:uid="{00000000-0009-0000-0100-00001A000000}"/>
  <tableColumns count="3">
    <tableColumn id="1" xr3:uid="{00000000-0010-0000-0300-000001000000}" name="Date" dataDxfId="33">
      <calculatedColumnFormula>TODAY()+30+ROW()</calculatedColumnFormula>
    </tableColumn>
    <tableColumn id="3" xr3:uid="{00000000-0010-0000-0300-000003000000}" name="Time" dataDxfId="32"/>
    <tableColumn id="2" xr3:uid="{00000000-0010-0000-0300-000002000000}" name="Size" dataDxfId="31"/>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hingTracker" displayName="ThingTracker" ref="B4:D11" totalsRowShown="0">
  <autoFilter ref="B4:D11" xr:uid="{00000000-0009-0000-0100-000016000000}"/>
  <tableColumns count="3">
    <tableColumn id="1" xr3:uid="{00000000-0010-0000-0400-000001000000}" name="Date" dataDxfId="29">
      <calculatedColumnFormula>TODAY()+30+ROW()</calculatedColumnFormula>
    </tableColumn>
    <tableColumn id="3" xr3:uid="{00000000-0010-0000-0400-000003000000}" name="Time" dataDxfId="28"/>
    <tableColumn id="2" xr3:uid="{00000000-0010-0000-0400-000002000000}" name="Size" dataDxfId="27"/>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ctivityLog" displayName="ActivityLog" ref="B10:H15">
  <autoFilter ref="B10:H15" xr:uid="{00000000-0009-0000-0100-000007000000}"/>
  <tableColumns count="7">
    <tableColumn id="1" xr3:uid="{00000000-0010-0000-0500-000001000000}" name="DATE" totalsRowLabel="TOTAL" dataDxfId="26" totalsRowDxfId="25"/>
    <tableColumn id="2" xr3:uid="{00000000-0010-0000-0500-000002000000}" name="ACTIVITY"/>
    <tableColumn id="9" xr3:uid="{00000000-0010-0000-0500-000009000000}" name="START TIME" dataDxfId="24" totalsRowDxfId="23"/>
    <tableColumn id="10" xr3:uid="{00000000-0010-0000-0500-00000A000000}" name="DURATION" dataDxfId="22" totalsRowDxfId="21"/>
    <tableColumn id="3" xr3:uid="{00000000-0010-0000-0500-000003000000}" name="DISTANCE" totalsRowFunction="sum" dataDxfId="20"/>
    <tableColumn id="5" xr3:uid="{00000000-0010-0000-0500-000005000000}" name="CALORIES" totalsRowFunction="sum" dataDxfId="19" totalsRowDxfId="18"/>
    <tableColumn id="7" xr3:uid="{00000000-0010-0000-0500-000007000000}" name="NOTE" totalsRowFunction="count"/>
  </tableColumns>
  <tableStyleInfo name="Fitness Plan" showFirstColumn="0" showLastColumn="0" showRowStripes="1" showColumnStripes="0"/>
  <extLst>
    <ext xmlns:x14="http://schemas.microsoft.com/office/spreadsheetml/2009/9/main" uri="{504A1905-F514-4f6f-8877-14C23A59335A}">
      <x14:table altTextSummary="Enter Date, Start Time, Duration, Distance, Calories, and Notes, and select Activity in this table_x000d__x000a_Image: Person silhouette in various exercise position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oodLog" displayName="FoodLog" ref="B7:L18">
  <autoFilter ref="B7:L18" xr:uid="{00000000-0009-0000-0100-000008000000}"/>
  <tableColumns count="11">
    <tableColumn id="4" xr3:uid="{00000000-0010-0000-0600-000004000000}" name="DATE" totalsRowLabel="Totals" dataDxfId="16"/>
    <tableColumn id="1" xr3:uid="{00000000-0010-0000-0600-000001000000}" name="MEAL"/>
    <tableColumn id="2" xr3:uid="{00000000-0010-0000-0600-000002000000}" name="FOOD"/>
    <tableColumn id="3" xr3:uid="{00000000-0010-0000-0600-000003000000}" name="CALORIES" totalsRowFunction="sum" dataDxfId="15" totalsRowDxfId="14"/>
    <tableColumn id="5" xr3:uid="{00000000-0010-0000-0600-000005000000}" name="FAT" totalsRowFunction="sum" dataDxfId="13" totalsRowDxfId="12"/>
    <tableColumn id="6" xr3:uid="{00000000-0010-0000-0600-000006000000}" name="CHOLESTEROL" totalsRowFunction="sum" dataDxfId="11" totalsRowDxfId="10"/>
    <tableColumn id="7" xr3:uid="{00000000-0010-0000-0600-000007000000}" name="SODIUM" totalsRowFunction="sum" dataDxfId="9" totalsRowDxfId="8"/>
    <tableColumn id="8" xr3:uid="{00000000-0010-0000-0600-000008000000}" name="CARBS" totalsRowFunction="sum" dataDxfId="7" totalsRowDxfId="6"/>
    <tableColumn id="9" xr3:uid="{00000000-0010-0000-0600-000009000000}" name="PROTEIN" totalsRowFunction="sum" dataDxfId="5" totalsRowDxfId="4"/>
    <tableColumn id="12" xr3:uid="{00000000-0010-0000-0600-00000C000000}" name="SUGAR" totalsRowFunction="sum" dataDxfId="3" totalsRowDxfId="2"/>
    <tableColumn id="13" xr3:uid="{00000000-0010-0000-0600-00000D000000}" name="FIBER" totalsRowFunction="sum" dataDxfId="1" totalsRowDxfId="0"/>
  </tableColumns>
  <tableStyleInfo name="Fitness Plan" showFirstColumn="0" showLastColumn="0" showRowStripes="1" showColumnStripes="0"/>
  <extLst>
    <ext xmlns:x14="http://schemas.microsoft.com/office/spreadsheetml/2009/9/main" uri="{504A1905-F514-4f6f-8877-14C23A59335A}">
      <x14:table altTextSummary=" Enter Date, Meal type, and Food items in this table. Customize table headings to track specific nutritional needs"/>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09375" defaultRowHeight="18" customHeight="1" x14ac:dyDescent="0.3"/>
  <cols>
    <col min="1" max="1" width="2.6640625" style="8" customWidth="1"/>
    <col min="2" max="4" width="10.6640625" style="8" customWidth="1"/>
    <col min="5" max="5" width="16.33203125" style="8" customWidth="1"/>
    <col min="6" max="6" width="9.44140625" style="8" customWidth="1"/>
    <col min="7" max="7" width="9.33203125" style="8" customWidth="1"/>
    <col min="8" max="8" width="2.6640625" style="8" customWidth="1"/>
    <col min="9" max="9" width="11.5546875" style="8" customWidth="1"/>
    <col min="10" max="10" width="9.44140625" style="8" customWidth="1"/>
    <col min="11" max="11" width="9.33203125" style="8" customWidth="1"/>
    <col min="12" max="12" width="2.6640625" style="8" customWidth="1"/>
    <col min="13" max="13" width="11.5546875" style="8" customWidth="1"/>
    <col min="14" max="14" width="9.44140625" style="8" customWidth="1"/>
    <col min="15" max="15" width="9.33203125" style="8" customWidth="1"/>
    <col min="16" max="16" width="2.6640625" style="8" customWidth="1"/>
    <col min="17" max="17" width="11.5546875" style="8" customWidth="1"/>
    <col min="18" max="18" width="9.44140625" style="8" customWidth="1"/>
    <col min="19" max="19" width="9.33203125" style="8" customWidth="1"/>
    <col min="20" max="20" width="2.6640625" style="8" customWidth="1"/>
    <col min="21" max="16384" width="9.109375" style="8"/>
  </cols>
  <sheetData>
    <row r="1" spans="2:19" ht="57.75" customHeight="1" x14ac:dyDescent="0.3">
      <c r="B1" s="46" t="s">
        <v>0</v>
      </c>
      <c r="C1" s="46"/>
      <c r="D1" s="46"/>
      <c r="E1" s="46"/>
      <c r="F1" s="44" t="s">
        <v>68</v>
      </c>
      <c r="G1" s="44"/>
      <c r="H1" s="44"/>
      <c r="I1" s="44"/>
      <c r="J1" s="44"/>
      <c r="K1" s="44"/>
      <c r="L1" s="44"/>
      <c r="M1" s="44"/>
      <c r="N1" s="44"/>
      <c r="O1" s="44"/>
      <c r="P1" s="44"/>
      <c r="Q1" s="44"/>
      <c r="R1" s="44"/>
      <c r="S1" s="44"/>
    </row>
    <row r="2" spans="2:19" ht="21" customHeight="1" x14ac:dyDescent="0.3">
      <c r="B2" s="46"/>
      <c r="C2" s="46"/>
      <c r="D2" s="46"/>
      <c r="E2" s="46"/>
      <c r="F2" s="44"/>
      <c r="G2" s="44"/>
      <c r="H2" s="44"/>
      <c r="I2" s="44"/>
      <c r="J2" s="44"/>
      <c r="K2" s="44"/>
      <c r="L2" s="44"/>
      <c r="M2" s="44"/>
      <c r="N2" s="44"/>
      <c r="O2" s="44"/>
      <c r="P2" s="44"/>
      <c r="Q2" s="44"/>
      <c r="R2" s="44"/>
      <c r="S2" s="44"/>
    </row>
    <row r="3" spans="2:19" ht="30.75" customHeight="1" x14ac:dyDescent="0.3">
      <c r="B3" s="47" t="s">
        <v>1</v>
      </c>
      <c r="C3" s="47"/>
      <c r="D3" s="47"/>
      <c r="E3" s="43" t="str">
        <f>"BODY SIZE "&amp;IF(UnitOfMeasure="Imperial","(in)","(cm)")</f>
        <v>BODY SIZE (in)</v>
      </c>
      <c r="F3" s="48"/>
      <c r="G3" s="48"/>
      <c r="H3" s="48"/>
      <c r="I3" s="48"/>
      <c r="J3" s="48"/>
      <c r="K3" s="48"/>
      <c r="L3" s="48"/>
      <c r="M3" s="48"/>
      <c r="N3" s="48"/>
      <c r="O3" s="48"/>
      <c r="P3" s="48"/>
      <c r="Q3" s="48"/>
      <c r="R3" s="48"/>
      <c r="S3" s="48"/>
    </row>
    <row r="4" spans="2:19" ht="22.5" customHeight="1" x14ac:dyDescent="0.3">
      <c r="B4" s="20" t="s">
        <v>2</v>
      </c>
      <c r="C4" s="17" t="s">
        <v>3</v>
      </c>
      <c r="D4" s="13"/>
      <c r="E4" s="44" t="s">
        <v>70</v>
      </c>
      <c r="F4" s="44"/>
      <c r="G4" s="44"/>
      <c r="H4" s="44"/>
      <c r="I4" s="44"/>
      <c r="J4" s="44"/>
      <c r="K4" s="44"/>
      <c r="L4" s="44"/>
      <c r="M4" s="44"/>
      <c r="N4" s="44"/>
      <c r="O4" s="44"/>
      <c r="P4" s="44"/>
      <c r="Q4" s="44"/>
      <c r="R4" s="44"/>
      <c r="S4" s="44"/>
    </row>
    <row r="5" spans="2:19" ht="21.75" customHeight="1" x14ac:dyDescent="0.3">
      <c r="B5" s="20" t="s">
        <v>4</v>
      </c>
      <c r="C5" s="17">
        <v>35</v>
      </c>
      <c r="D5" s="13"/>
      <c r="E5" s="44"/>
      <c r="F5" s="44"/>
      <c r="G5" s="44"/>
      <c r="H5" s="44"/>
      <c r="I5" s="44"/>
      <c r="J5" s="44"/>
      <c r="K5" s="44"/>
      <c r="L5" s="44"/>
      <c r="M5" s="44"/>
      <c r="N5" s="44"/>
      <c r="O5" s="44"/>
      <c r="P5" s="44"/>
      <c r="Q5" s="44"/>
      <c r="R5" s="44"/>
      <c r="S5" s="44"/>
    </row>
    <row r="6" spans="2:19" ht="21.75" customHeight="1" x14ac:dyDescent="0.3">
      <c r="B6" s="20" t="s">
        <v>5</v>
      </c>
      <c r="C6" s="17">
        <v>64</v>
      </c>
      <c r="D6" s="13"/>
      <c r="E6" s="44"/>
      <c r="F6" s="44"/>
      <c r="G6" s="44"/>
      <c r="H6" s="44"/>
      <c r="I6" s="44"/>
      <c r="J6" s="44"/>
      <c r="K6" s="44"/>
      <c r="L6" s="44"/>
      <c r="M6" s="44"/>
      <c r="N6" s="44"/>
      <c r="O6" s="44"/>
      <c r="P6" s="44"/>
      <c r="Q6" s="44"/>
      <c r="R6" s="44"/>
      <c r="S6" s="44"/>
    </row>
    <row r="7" spans="2:19" ht="21.75" customHeight="1" x14ac:dyDescent="0.3">
      <c r="B7" s="20" t="s">
        <v>6</v>
      </c>
      <c r="C7" s="18" t="s">
        <v>7</v>
      </c>
      <c r="D7" s="13"/>
      <c r="E7" s="44"/>
      <c r="F7" s="44"/>
      <c r="G7" s="44"/>
      <c r="H7" s="44"/>
      <c r="I7" s="44"/>
      <c r="J7" s="44"/>
      <c r="K7" s="44"/>
      <c r="L7" s="44"/>
      <c r="M7" s="44"/>
      <c r="N7" s="44"/>
      <c r="O7" s="44"/>
      <c r="P7" s="44"/>
      <c r="Q7" s="44"/>
      <c r="R7" s="44"/>
      <c r="S7" s="44"/>
    </row>
    <row r="8" spans="2:19" ht="21.75" customHeight="1" x14ac:dyDescent="0.3">
      <c r="B8" s="20" t="s">
        <v>8</v>
      </c>
      <c r="C8" s="19">
        <f>IF(AllComplete,BMI,"")</f>
        <v>26.602783203125</v>
      </c>
      <c r="D8" s="13"/>
      <c r="E8" s="44"/>
      <c r="F8" s="44"/>
      <c r="G8" s="44"/>
      <c r="H8" s="44"/>
      <c r="I8" s="44"/>
      <c r="J8" s="44"/>
      <c r="K8" s="44"/>
      <c r="L8" s="44"/>
      <c r="M8" s="44"/>
      <c r="N8" s="44"/>
      <c r="O8" s="44"/>
      <c r="P8" s="44"/>
      <c r="Q8" s="44"/>
      <c r="R8" s="44"/>
      <c r="S8" s="44"/>
    </row>
    <row r="9" spans="2:19" ht="25.5" customHeight="1" x14ac:dyDescent="0.3">
      <c r="B9" s="48" t="str">
        <f>IF(AllComplete,"","Enter height and current weight to calculate BMI")</f>
        <v/>
      </c>
      <c r="C9" s="48"/>
      <c r="D9" s="48"/>
      <c r="E9" s="44"/>
      <c r="F9" s="44"/>
      <c r="G9" s="44"/>
      <c r="H9" s="44"/>
      <c r="I9" s="44"/>
      <c r="J9" s="44"/>
      <c r="K9" s="44"/>
      <c r="L9" s="44"/>
      <c r="M9" s="44"/>
      <c r="N9" s="44"/>
      <c r="O9" s="44"/>
      <c r="P9" s="44"/>
      <c r="Q9" s="44"/>
      <c r="R9" s="44"/>
      <c r="S9" s="44"/>
    </row>
    <row r="10" spans="2:19" ht="30.75" customHeight="1" x14ac:dyDescent="0.3">
      <c r="B10" s="47" t="s">
        <v>9</v>
      </c>
      <c r="C10" s="47"/>
      <c r="D10" s="47"/>
      <c r="E10" s="43" t="str">
        <f>"WEIGHT " &amp;IF(UnitOfMeasure="Imperial","(lbs)","(kg)")</f>
        <v>WEIGHT (lbs)</v>
      </c>
      <c r="F10" s="48"/>
      <c r="G10" s="48"/>
      <c r="H10" s="48"/>
      <c r="I10" s="48"/>
      <c r="J10" s="48"/>
      <c r="K10" s="48"/>
      <c r="L10" s="48"/>
      <c r="M10" s="48"/>
      <c r="N10" s="48"/>
      <c r="O10" s="48"/>
      <c r="P10" s="48"/>
      <c r="Q10" s="48"/>
      <c r="R10" s="48"/>
      <c r="S10" s="48"/>
    </row>
    <row r="11" spans="2:19" ht="21.75" customHeight="1" x14ac:dyDescent="0.3">
      <c r="B11" s="21" t="s">
        <v>10</v>
      </c>
      <c r="C11" s="11" t="s">
        <v>11</v>
      </c>
      <c r="D11" s="11" t="s">
        <v>12</v>
      </c>
      <c r="E11" s="44" t="s">
        <v>69</v>
      </c>
      <c r="F11" s="44"/>
      <c r="G11" s="44"/>
      <c r="H11" s="44"/>
      <c r="I11" s="44"/>
      <c r="J11" s="44"/>
      <c r="K11" s="44"/>
      <c r="L11" s="44"/>
      <c r="M11" s="44"/>
      <c r="N11" s="44"/>
      <c r="O11" s="44"/>
      <c r="P11" s="44"/>
      <c r="Q11" s="44"/>
      <c r="R11" s="44"/>
      <c r="S11" s="44"/>
    </row>
    <row r="12" spans="2:19" ht="21.75" customHeight="1" x14ac:dyDescent="0.3">
      <c r="B12" s="20" t="s">
        <v>13</v>
      </c>
      <c r="C12" s="1">
        <v>155</v>
      </c>
      <c r="D12" s="1">
        <v>140</v>
      </c>
      <c r="E12" s="44"/>
      <c r="F12" s="44"/>
      <c r="G12" s="44"/>
      <c r="H12" s="44"/>
      <c r="I12" s="44"/>
      <c r="J12" s="44"/>
      <c r="K12" s="44"/>
      <c r="L12" s="44"/>
      <c r="M12" s="44"/>
      <c r="N12" s="44"/>
      <c r="O12" s="44"/>
      <c r="P12" s="44"/>
      <c r="Q12" s="44"/>
      <c r="R12" s="44"/>
      <c r="S12" s="44"/>
    </row>
    <row r="13" spans="2:19" ht="21.75" customHeight="1" x14ac:dyDescent="0.3">
      <c r="B13" s="20" t="s">
        <v>14</v>
      </c>
      <c r="C13" s="1">
        <v>36</v>
      </c>
      <c r="D13" s="1">
        <v>28</v>
      </c>
      <c r="E13" s="44"/>
      <c r="F13" s="44"/>
      <c r="G13" s="44"/>
      <c r="H13" s="44"/>
      <c r="I13" s="44"/>
      <c r="J13" s="44"/>
      <c r="K13" s="44"/>
      <c r="L13" s="44"/>
      <c r="M13" s="44"/>
      <c r="N13" s="44"/>
      <c r="O13" s="44"/>
      <c r="P13" s="44"/>
      <c r="Q13" s="44"/>
      <c r="R13" s="44"/>
      <c r="S13" s="44"/>
    </row>
    <row r="14" spans="2:19" ht="21.75" customHeight="1" x14ac:dyDescent="0.3">
      <c r="B14" s="20" t="s">
        <v>15</v>
      </c>
      <c r="C14" s="1">
        <v>13.5</v>
      </c>
      <c r="D14" s="1">
        <v>14</v>
      </c>
      <c r="E14" s="44"/>
      <c r="F14" s="44"/>
      <c r="G14" s="44"/>
      <c r="H14" s="44"/>
      <c r="I14" s="44"/>
      <c r="J14" s="44"/>
      <c r="K14" s="44"/>
      <c r="L14" s="44"/>
      <c r="M14" s="44"/>
      <c r="N14" s="44"/>
      <c r="O14" s="44"/>
      <c r="P14" s="44"/>
      <c r="Q14" s="44"/>
      <c r="R14" s="44"/>
      <c r="S14" s="44"/>
    </row>
    <row r="15" spans="2:19" ht="21.75" customHeight="1" x14ac:dyDescent="0.3">
      <c r="B15" s="20" t="s">
        <v>16</v>
      </c>
      <c r="C15" s="1">
        <v>45</v>
      </c>
      <c r="D15" s="1">
        <v>38</v>
      </c>
      <c r="E15" s="44"/>
      <c r="F15" s="44"/>
      <c r="G15" s="44"/>
      <c r="H15" s="44"/>
      <c r="I15" s="44"/>
      <c r="J15" s="44"/>
      <c r="K15" s="44"/>
      <c r="L15" s="44"/>
      <c r="M15" s="44"/>
      <c r="N15" s="44"/>
      <c r="O15" s="44"/>
      <c r="P15" s="44"/>
      <c r="Q15" s="44"/>
      <c r="R15" s="44"/>
      <c r="S15" s="44"/>
    </row>
    <row r="16" spans="2:19" ht="21.75" customHeight="1" x14ac:dyDescent="0.3">
      <c r="B16" s="20" t="s">
        <v>17</v>
      </c>
      <c r="C16" s="1">
        <v>22</v>
      </c>
      <c r="D16" s="1">
        <v>17</v>
      </c>
      <c r="E16" s="44"/>
      <c r="F16" s="44"/>
      <c r="G16" s="44"/>
      <c r="H16" s="44"/>
      <c r="I16" s="44"/>
      <c r="J16" s="44"/>
      <c r="K16" s="44"/>
      <c r="L16" s="44"/>
      <c r="M16" s="44"/>
      <c r="N16" s="44"/>
      <c r="O16" s="44"/>
      <c r="P16" s="44"/>
      <c r="Q16" s="44"/>
      <c r="R16" s="44"/>
      <c r="S16" s="44"/>
    </row>
    <row r="17" spans="2:19" ht="21.15" customHeight="1" x14ac:dyDescent="0.3">
      <c r="B17" s="48"/>
      <c r="C17" s="48"/>
      <c r="D17" s="48"/>
      <c r="E17" s="44"/>
      <c r="F17" s="44"/>
      <c r="G17" s="44"/>
      <c r="H17" s="44"/>
      <c r="I17" s="44"/>
      <c r="J17" s="44"/>
      <c r="K17" s="44"/>
      <c r="L17" s="44"/>
      <c r="M17" s="44"/>
      <c r="N17" s="44"/>
      <c r="O17" s="44"/>
      <c r="P17" s="44"/>
      <c r="Q17" s="44"/>
      <c r="R17" s="44"/>
      <c r="S17" s="44"/>
    </row>
    <row r="18" spans="2:19" ht="18" customHeight="1" x14ac:dyDescent="0.35">
      <c r="B18" s="45" t="str">
        <f>UPPER(CONCATENATE(WeightLabel, " Tracker"))</f>
        <v>WEIGHT TRACKER</v>
      </c>
      <c r="C18" s="45"/>
      <c r="D18" s="45"/>
    </row>
    <row r="19" spans="2:19" ht="18" customHeight="1" x14ac:dyDescent="0.3">
      <c r="B19" s="8" t="s">
        <v>18</v>
      </c>
      <c r="C19" s="8" t="s">
        <v>19</v>
      </c>
      <c r="D19" s="8" t="s">
        <v>13</v>
      </c>
    </row>
    <row r="20" spans="2:19" ht="18" customHeight="1" x14ac:dyDescent="0.3">
      <c r="B20" s="9">
        <f t="shared" ref="B20:B25" ca="1" si="0">TODAY()+30+ROW()</f>
        <v>43690</v>
      </c>
      <c r="C20" s="33">
        <v>0.33333333333333331</v>
      </c>
      <c r="D20" s="10">
        <v>155</v>
      </c>
    </row>
    <row r="21" spans="2:19" ht="18" customHeight="1" x14ac:dyDescent="0.3">
      <c r="B21" s="9">
        <f t="shared" ca="1" si="0"/>
        <v>43691</v>
      </c>
      <c r="C21" s="33">
        <v>0.58333333333333337</v>
      </c>
      <c r="D21" s="10">
        <v>154.5</v>
      </c>
    </row>
    <row r="22" spans="2:19" ht="18" customHeight="1" x14ac:dyDescent="0.3">
      <c r="B22" s="9">
        <f t="shared" ca="1" si="0"/>
        <v>43692</v>
      </c>
      <c r="C22" s="33">
        <v>0.34375</v>
      </c>
      <c r="D22" s="10">
        <v>154.19999999999999</v>
      </c>
    </row>
    <row r="23" spans="2:19" ht="18" customHeight="1" x14ac:dyDescent="0.3">
      <c r="B23" s="9">
        <f t="shared" ca="1" si="0"/>
        <v>43693</v>
      </c>
      <c r="C23" s="33">
        <v>0.58333333333333337</v>
      </c>
      <c r="D23" s="10">
        <v>153.80000000000001</v>
      </c>
    </row>
    <row r="24" spans="2:19" ht="18" customHeight="1" x14ac:dyDescent="0.3">
      <c r="B24" s="9">
        <f t="shared" ca="1" si="0"/>
        <v>43694</v>
      </c>
      <c r="C24" s="33">
        <v>0.33333333333333331</v>
      </c>
      <c r="D24" s="10">
        <v>154.5</v>
      </c>
    </row>
    <row r="25" spans="2:19" ht="18" customHeight="1" x14ac:dyDescent="0.3">
      <c r="B25" s="9">
        <f t="shared" ca="1" si="0"/>
        <v>43695</v>
      </c>
      <c r="C25" s="33">
        <v>0.35416666666666669</v>
      </c>
      <c r="D25" s="10">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47" priority="6">
      <formula>$D20=GoalWeight</formula>
    </cfRule>
  </conditionalFormatting>
  <conditionalFormatting sqref="C8">
    <cfRule type="expression" dxfId="46" priority="1">
      <formula>OR($C$8&lt;18.5,$C$8&gt;25)</formula>
    </cfRule>
  </conditionalFormatting>
  <dataValidations xWindow="51" yWindow="325" count="24">
    <dataValidation type="custom" errorStyle="warning" allowBlank="1" showInputMessage="1" sqref="B12" xr:uid="{00000000-0002-0000-0000-000000000000}">
      <formula1>"Weight"</formula1>
    </dataValidation>
    <dataValidation type="list" errorStyle="warning" allowBlank="1" showInputMessage="1" showErrorMessage="1" error="Select Unit type from the list. Select CANCEL, press ALT+DOWN ARROW for options, then DOWN ARROW and ENTER to make selection" prompt="Select Unit type in this cell. Press ALT+DOWN ARROW for options, then DOWN ARROW and ENTER to make selection" sqref="C7" xr:uid="{00000000-0002-0000-0000-000001000000}">
      <formula1>"Imperial,Metric"</formula1>
    </dataValidation>
    <dataValidation type="list" errorStyle="warning" allowBlank="1" showInputMessage="1" showErrorMessage="1" error="Select Gender from the list. Select CANCEL, press ALT+DOWN ARROW for options, then DOWN ARROW and ENTER to make selection" prompt="Select Gender in this cell. Press ALT+DOWN ARROW for options, then DOWN ARROW and ENTER to make selection" sqref="C4" xr:uid="{00000000-0002-0000-0000-000002000000}">
      <formula1>"Male,Female"</formula1>
    </dataValidation>
    <dataValidation allowBlank="1" showInputMessage="1" showErrorMessage="1" prompt="Create a Fitness Plan in this workbook. Enter details in Weight Tracker table starting in cell B19 in this Weight Tracker worksheet. Charts are in cell E4 and E11" sqref="A1" xr:uid="{00000000-0002-0000-0000-000003000000}"/>
    <dataValidation allowBlank="1" showInputMessage="1" showErrorMessage="1" prompt="Title of this worksheet is in this cell and image in cell at right. Enter personal details in cells C4 through C8 and Starting Stats in cells C12 through D16" sqref="B1:E2" xr:uid="{00000000-0002-0000-0000-000004000000}"/>
    <dataValidation allowBlank="1" showInputMessage="1" showErrorMessage="1" prompt="Enter personal details in cells below. Body Size is automatically calculated in cell at right" sqref="B3:D3" xr:uid="{00000000-0002-0000-0000-000005000000}"/>
    <dataValidation allowBlank="1" showInputMessage="1" showErrorMessage="1" prompt="Select Gender in cell at right" sqref="B4" xr:uid="{00000000-0002-0000-0000-000006000000}"/>
    <dataValidation allowBlank="1" showInputMessage="1" showErrorMessage="1" prompt="Enter Age in cell at right" sqref="B5" xr:uid="{00000000-0002-0000-0000-000007000000}"/>
    <dataValidation allowBlank="1" showInputMessage="1" showErrorMessage="1" prompt="Enter Age in this cell" sqref="C5" xr:uid="{00000000-0002-0000-0000-000008000000}"/>
    <dataValidation allowBlank="1" showInputMessage="1" showErrorMessage="1" prompt="Enter Height in cell at right" sqref="B6" xr:uid="{00000000-0002-0000-0000-000009000000}"/>
    <dataValidation allowBlank="1" showInputMessage="1" showErrorMessage="1" prompt="Enter Height in this cell" sqref="C6" xr:uid="{00000000-0002-0000-0000-00000A000000}"/>
    <dataValidation allowBlank="1" showInputMessage="1" showErrorMessage="1" prompt="Select Unit type in cell at right" sqref="B7" xr:uid="{00000000-0002-0000-0000-00000B000000}"/>
    <dataValidation allowBlank="1" showInputMessage="1" showErrorMessage="1" prompt="Body Mass Index is automatically calculated in cell at right" sqref="B8" xr:uid="{00000000-0002-0000-0000-00000C000000}"/>
    <dataValidation allowBlank="1" showInputMessage="1" showErrorMessage="1" prompt="Body Mass Index is automatically calculated in this cell" sqref="C8" xr:uid="{00000000-0002-0000-0000-00000D000000}"/>
    <dataValidation allowBlank="1" showInputMessage="1" showErrorMessage="1" prompt="Enter Staring Stats in cells below" sqref="B10:D10" xr:uid="{00000000-0002-0000-0000-00000E000000}"/>
    <dataValidation allowBlank="1" showInputMessage="1" showErrorMessage="1" prompt="Customize Type except Weight in this column under this heading. Weight is used to determine other data in this Fitness Plan, such as Body Mass Index, and shouldn't be changed" sqref="B11" xr:uid="{00000000-0002-0000-0000-00000F000000}"/>
    <dataValidation allowBlank="1" showInputMessage="1" showErrorMessage="1" prompt="Enter Current data in this column under this heading for the type entered" sqref="C11" xr:uid="{00000000-0002-0000-0000-000010000000}"/>
    <dataValidation allowBlank="1" showInputMessage="1" showErrorMessage="1" prompt="Enter Goal data in this column under this heading for the type entered" sqref="D11" xr:uid="{00000000-0002-0000-0000-000011000000}"/>
    <dataValidation allowBlank="1" showInputMessage="1" showErrorMessage="1" prompt="Enter details in table below" sqref="B18:D18" xr:uid="{00000000-0002-0000-0000-000012000000}"/>
    <dataValidation allowBlank="1" showInputMessage="1" showErrorMessage="1" prompt="Enter Date in this column under this heading. Use heading filters to find specific entries" sqref="B19" xr:uid="{00000000-0002-0000-0000-000013000000}"/>
    <dataValidation allowBlank="1" showInputMessage="1" showErrorMessage="1" prompt="Enter Time in this column under this heading" sqref="C19" xr:uid="{00000000-0002-0000-0000-000014000000}"/>
    <dataValidation allowBlank="1" showInputMessage="1" showErrorMessage="1" prompt="Enter Weight in this column under this heading" sqref="D19" xr:uid="{00000000-0002-0000-0000-000015000000}"/>
    <dataValidation allowBlank="1" showInputMessage="1" showErrorMessage="1" prompt="Weight unit is automatically updated in this cell. Area chart tracking weight progress is in cell below" sqref="E10" xr:uid="{00000000-0002-0000-0000-000016000000}"/>
    <dataValidation allowBlank="1" showInputMessage="1" showErrorMessage="1" prompt="Body Size unit is automatically updated in this cell. Line chart tracking progress of each starting stat, including hips, waist, thigh, and bicep is in cell below" sqref="E3" xr:uid="{00000000-0002-0000-0000-000017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09375" defaultRowHeight="18" customHeight="1" x14ac:dyDescent="0.3"/>
  <cols>
    <col min="1" max="1" width="2.6640625" style="8" customWidth="1"/>
    <col min="2" max="4" width="10.6640625" style="8" customWidth="1"/>
    <col min="5" max="5" width="2.6640625" style="8" customWidth="1"/>
    <col min="6" max="6" width="11.5546875" style="8" customWidth="1"/>
    <col min="7" max="7" width="9.44140625" style="8" customWidth="1"/>
    <col min="8" max="8" width="9.33203125" style="8" customWidth="1"/>
    <col min="9" max="9" width="2.6640625" style="8" customWidth="1"/>
    <col min="10" max="10" width="11.5546875" style="8" customWidth="1"/>
    <col min="11" max="11" width="9.44140625" style="8" customWidth="1"/>
    <col min="12" max="12" width="9.33203125" style="8" customWidth="1"/>
    <col min="13" max="13" width="2.6640625" style="8" customWidth="1"/>
    <col min="14" max="14" width="11.5546875" style="8" customWidth="1"/>
    <col min="15" max="15" width="9.44140625" style="8" customWidth="1"/>
    <col min="16" max="16" width="9.33203125" style="8" customWidth="1"/>
    <col min="17" max="17" width="2.6640625" style="8" customWidth="1"/>
    <col min="18" max="18" width="11.5546875" style="8" customWidth="1"/>
    <col min="19" max="19" width="9.44140625" style="8" customWidth="1"/>
    <col min="20" max="20" width="9.33203125" style="8" customWidth="1"/>
    <col min="21" max="21" width="2.6640625" style="8" customWidth="1"/>
    <col min="22" max="16384" width="9.109375" style="8"/>
  </cols>
  <sheetData>
    <row r="1" spans="2:20" ht="57.75" customHeight="1" x14ac:dyDescent="0.3">
      <c r="B1" s="46" t="s">
        <v>0</v>
      </c>
      <c r="C1" s="46"/>
      <c r="D1" s="46"/>
      <c r="E1" s="46"/>
      <c r="F1" s="46"/>
      <c r="G1" s="44" t="s">
        <v>68</v>
      </c>
      <c r="H1" s="44"/>
      <c r="I1" s="44"/>
      <c r="J1" s="44"/>
      <c r="K1" s="44"/>
      <c r="L1" s="44"/>
      <c r="M1" s="44"/>
      <c r="N1" s="44"/>
      <c r="O1" s="44"/>
      <c r="P1" s="44"/>
      <c r="Q1" s="44"/>
      <c r="R1" s="44"/>
      <c r="S1" s="44"/>
      <c r="T1" s="44"/>
    </row>
    <row r="2" spans="2:20" ht="21" customHeight="1" x14ac:dyDescent="0.3">
      <c r="B2" s="46"/>
      <c r="C2" s="46"/>
      <c r="D2" s="46"/>
      <c r="E2" s="46"/>
      <c r="F2" s="46"/>
      <c r="G2" s="44"/>
      <c r="H2" s="44"/>
      <c r="I2" s="44"/>
      <c r="J2" s="44"/>
      <c r="K2" s="44"/>
      <c r="L2" s="44"/>
      <c r="M2" s="44"/>
      <c r="N2" s="44"/>
      <c r="O2" s="44"/>
      <c r="P2" s="44"/>
      <c r="Q2" s="44"/>
      <c r="R2" s="44"/>
      <c r="S2" s="44"/>
      <c r="T2" s="44"/>
    </row>
    <row r="3" spans="2:20" ht="18" customHeight="1" x14ac:dyDescent="0.35">
      <c r="B3" s="45" t="str">
        <f>UPPER(CONCATENATE('Weight Tracker'!Goal1Label," Tracker"))</f>
        <v>WAIST TRACKER</v>
      </c>
      <c r="C3" s="45"/>
      <c r="D3" s="45"/>
    </row>
    <row r="4" spans="2:20" ht="18" customHeight="1" x14ac:dyDescent="0.3">
      <c r="B4" s="8" t="s">
        <v>18</v>
      </c>
      <c r="C4" s="8" t="s">
        <v>19</v>
      </c>
      <c r="D4" s="8" t="s">
        <v>20</v>
      </c>
    </row>
    <row r="5" spans="2:20" ht="18" customHeight="1" x14ac:dyDescent="0.3">
      <c r="B5" s="9">
        <f ca="1">TODAY()+30+ROW()</f>
        <v>43675</v>
      </c>
      <c r="C5" s="33">
        <v>0.33333333333333331</v>
      </c>
      <c r="D5" s="10">
        <v>36</v>
      </c>
    </row>
    <row r="6" spans="2:20" ht="18" customHeight="1" x14ac:dyDescent="0.3">
      <c r="B6" s="9">
        <f ca="1">TODAY()+30+ROW()</f>
        <v>43676</v>
      </c>
      <c r="C6" s="33">
        <v>0.58333333333333337</v>
      </c>
      <c r="D6" s="10">
        <v>36.700000000000003</v>
      </c>
    </row>
    <row r="7" spans="2:20" ht="18" customHeight="1" x14ac:dyDescent="0.3">
      <c r="B7" s="9">
        <f ca="1">TODAY()+30+ROW()</f>
        <v>43677</v>
      </c>
      <c r="C7" s="33">
        <v>0.34375</v>
      </c>
      <c r="D7" s="10">
        <v>38</v>
      </c>
    </row>
    <row r="8" spans="2:20" ht="18" customHeight="1" x14ac:dyDescent="0.3">
      <c r="B8" s="9">
        <f ca="1">TODAY()+30+ROW()</f>
        <v>43678</v>
      </c>
      <c r="C8" s="33">
        <v>0.41666666666666669</v>
      </c>
      <c r="D8" s="10">
        <v>35</v>
      </c>
    </row>
  </sheetData>
  <mergeCells count="3">
    <mergeCell ref="B1:F2"/>
    <mergeCell ref="B3:D3"/>
    <mergeCell ref="G1:T2"/>
  </mergeCells>
  <conditionalFormatting sqref="B5:D8">
    <cfRule type="expression" dxfId="42" priority="5">
      <formula>$D5=Goal1</formula>
    </cfRule>
  </conditionalFormatting>
  <dataValidations count="6">
    <dataValidation allowBlank="1" showInputMessage="1" showErrorMessage="1" prompt="Create a Waist Tracker in this worksheet. Enter details in Waist Tracker table" sqref="A1" xr:uid="{00000000-0002-0000-0100-000000000000}"/>
    <dataValidation allowBlank="1" showInputMessage="1" showErrorMessage="1" prompt="Title of this worksheet is in this cell and image in cell at right" sqref="B1:F2" xr:uid="{00000000-0002-0000-0100-000001000000}"/>
    <dataValidation allowBlank="1" showInputMessage="1" showErrorMessage="1" prompt="Enter details in table below" sqref="B3:D3" xr:uid="{00000000-0002-0000-0100-000002000000}"/>
    <dataValidation allowBlank="1" showInputMessage="1" showErrorMessage="1" prompt="Enter Date in this column under this heading. Use heading filters to find specific entries" sqref="B4" xr:uid="{00000000-0002-0000-0100-000003000000}"/>
    <dataValidation allowBlank="1" showInputMessage="1" showErrorMessage="1" prompt="Enter Time in this column under this heading" sqref="C4" xr:uid="{00000000-0002-0000-0100-000004000000}"/>
    <dataValidation allowBlank="1" showInputMessage="1" showErrorMessage="1" prompt="Enter Size in this column under this heading" sqref="D4" xr:uid="{00000000-0002-0000-01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09375" defaultRowHeight="18" customHeight="1" x14ac:dyDescent="0.3"/>
  <cols>
    <col min="1" max="1" width="2.6640625" style="8" customWidth="1"/>
    <col min="2" max="4" width="10.6640625" style="8" customWidth="1"/>
    <col min="5" max="5" width="2.6640625" style="8" customWidth="1"/>
    <col min="6" max="6" width="11.5546875" style="8" customWidth="1"/>
    <col min="7" max="7" width="9.44140625" style="8" customWidth="1"/>
    <col min="8" max="8" width="9.33203125" style="8" customWidth="1"/>
    <col min="9" max="9" width="2.6640625" style="8" customWidth="1"/>
    <col min="10" max="10" width="11.5546875" style="8" customWidth="1"/>
    <col min="11" max="11" width="9.44140625" style="8" customWidth="1"/>
    <col min="12" max="12" width="9.33203125" style="8" customWidth="1"/>
    <col min="13" max="13" width="2.6640625" style="8" customWidth="1"/>
    <col min="14" max="14" width="11.5546875" style="8" customWidth="1"/>
    <col min="15" max="15" width="9.44140625" style="8" customWidth="1"/>
    <col min="16" max="16" width="9.33203125" style="8" customWidth="1"/>
    <col min="17" max="17" width="2.6640625" style="8" customWidth="1"/>
    <col min="18" max="18" width="11.5546875" style="8" customWidth="1"/>
    <col min="19" max="19" width="9.44140625" style="8" customWidth="1"/>
    <col min="20" max="20" width="9.33203125" style="8" customWidth="1"/>
    <col min="21" max="21" width="2.6640625" style="8" customWidth="1"/>
    <col min="22" max="16384" width="9.109375" style="8"/>
  </cols>
  <sheetData>
    <row r="1" spans="2:20" ht="57.75" customHeight="1" x14ac:dyDescent="0.3">
      <c r="B1" s="46" t="s">
        <v>0</v>
      </c>
      <c r="C1" s="46"/>
      <c r="D1" s="46"/>
      <c r="E1" s="46"/>
      <c r="F1" s="46"/>
      <c r="G1" s="44" t="s">
        <v>68</v>
      </c>
      <c r="H1" s="44"/>
      <c r="I1" s="44"/>
      <c r="J1" s="44"/>
      <c r="K1" s="44"/>
      <c r="L1" s="44"/>
      <c r="M1" s="44"/>
      <c r="N1" s="44"/>
      <c r="O1" s="44"/>
      <c r="P1" s="44"/>
      <c r="Q1" s="44"/>
      <c r="R1" s="44"/>
      <c r="S1" s="44"/>
      <c r="T1" s="44"/>
    </row>
    <row r="2" spans="2:20" ht="21" customHeight="1" x14ac:dyDescent="0.3">
      <c r="B2" s="46"/>
      <c r="C2" s="46"/>
      <c r="D2" s="46"/>
      <c r="E2" s="46"/>
      <c r="F2" s="46"/>
      <c r="G2" s="44"/>
      <c r="H2" s="44"/>
      <c r="I2" s="44"/>
      <c r="J2" s="44"/>
      <c r="K2" s="44"/>
      <c r="L2" s="44"/>
      <c r="M2" s="44"/>
      <c r="N2" s="44"/>
      <c r="O2" s="44"/>
      <c r="P2" s="44"/>
      <c r="Q2" s="44"/>
      <c r="R2" s="44"/>
      <c r="S2" s="44"/>
      <c r="T2" s="44"/>
    </row>
    <row r="3" spans="2:20" ht="18" customHeight="1" x14ac:dyDescent="0.35">
      <c r="B3" s="45" t="str">
        <f>UPPER(CONCATENATE('Weight Tracker'!Goal2Label," Tracker"))</f>
        <v>BICEP TRACKER</v>
      </c>
      <c r="C3" s="45"/>
      <c r="D3" s="45"/>
    </row>
    <row r="4" spans="2:20" ht="18" customHeight="1" x14ac:dyDescent="0.3">
      <c r="B4" s="8" t="s">
        <v>18</v>
      </c>
      <c r="C4" s="8" t="s">
        <v>19</v>
      </c>
      <c r="D4" s="8" t="s">
        <v>20</v>
      </c>
    </row>
    <row r="5" spans="2:20" ht="18" customHeight="1" x14ac:dyDescent="0.3">
      <c r="B5" s="9">
        <f ca="1">TODAY()+30+ROW()</f>
        <v>43675</v>
      </c>
      <c r="C5" s="33">
        <v>0.33333333333333331</v>
      </c>
      <c r="D5" s="10">
        <v>13.5</v>
      </c>
    </row>
    <row r="6" spans="2:20" ht="18" customHeight="1" x14ac:dyDescent="0.3">
      <c r="B6" s="9">
        <f ca="1">TODAY()+30+ROW()</f>
        <v>43676</v>
      </c>
      <c r="C6" s="33">
        <v>0.58333333333333337</v>
      </c>
      <c r="D6" s="10">
        <v>13.5</v>
      </c>
    </row>
    <row r="7" spans="2:20" ht="18" customHeight="1" x14ac:dyDescent="0.3">
      <c r="B7" s="9">
        <f ca="1">TODAY()+30+ROW()</f>
        <v>43677</v>
      </c>
      <c r="C7" s="33">
        <v>0.34375</v>
      </c>
      <c r="D7" s="10">
        <v>13.6</v>
      </c>
    </row>
    <row r="8" spans="2:20" ht="18" customHeight="1" x14ac:dyDescent="0.3">
      <c r="B8" s="9">
        <f ca="1">TODAY()+30+ROW()</f>
        <v>43678</v>
      </c>
      <c r="C8" s="33">
        <v>0.58333333333333337</v>
      </c>
      <c r="D8" s="10">
        <v>13.8</v>
      </c>
    </row>
    <row r="9" spans="2:20" ht="18" customHeight="1" x14ac:dyDescent="0.3">
      <c r="B9" s="37">
        <f ca="1">TODAY()+30+ROW()</f>
        <v>43679</v>
      </c>
      <c r="C9" s="38">
        <v>0.33333333333333331</v>
      </c>
      <c r="D9" s="39">
        <v>14</v>
      </c>
    </row>
  </sheetData>
  <mergeCells count="3">
    <mergeCell ref="B1:F2"/>
    <mergeCell ref="B3:D3"/>
    <mergeCell ref="G1:T2"/>
  </mergeCells>
  <conditionalFormatting sqref="B5:D9">
    <cfRule type="expression" dxfId="38" priority="4">
      <formula>$D5=Goal2</formula>
    </cfRule>
  </conditionalFormatting>
  <dataValidations count="6">
    <dataValidation allowBlank="1" showInputMessage="1" showErrorMessage="1" prompt="Create a Bicep Tracker in this worksheet. Enter details in Bicep Tracker table" sqref="A1" xr:uid="{00000000-0002-0000-0200-000000000000}"/>
    <dataValidation allowBlank="1" showInputMessage="1" showErrorMessage="1" prompt="Title of this worksheet is in this cell and image in cell at right" sqref="B1:F2" xr:uid="{00000000-0002-0000-0200-000001000000}"/>
    <dataValidation allowBlank="1" showInputMessage="1" showErrorMessage="1" prompt="Enter details in table below" sqref="B3:D3" xr:uid="{00000000-0002-0000-0200-000002000000}"/>
    <dataValidation allowBlank="1" showInputMessage="1" showErrorMessage="1" prompt="Enter Date in this column under this heading. Use heading filters to find specific entries" sqref="B4" xr:uid="{00000000-0002-0000-0200-000003000000}"/>
    <dataValidation allowBlank="1" showInputMessage="1" showErrorMessage="1" prompt="Enter Time in this column under this heading" sqref="C4" xr:uid="{00000000-0002-0000-0200-000004000000}"/>
    <dataValidation allowBlank="1" showInputMessage="1" showErrorMessage="1" prompt="Enter Size in this column under this heading" sqref="D4" xr:uid="{00000000-0002-0000-02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09375" defaultRowHeight="18" customHeight="1" x14ac:dyDescent="0.3"/>
  <cols>
    <col min="1" max="1" width="2.6640625" style="8" customWidth="1"/>
    <col min="2" max="4" width="10.6640625" style="8" customWidth="1"/>
    <col min="5" max="5" width="2.6640625" style="8" customWidth="1"/>
    <col min="6" max="6" width="11.5546875" style="8" customWidth="1"/>
    <col min="7" max="7" width="9.44140625" style="8" customWidth="1"/>
    <col min="8" max="8" width="9.33203125" style="8" customWidth="1"/>
    <col min="9" max="9" width="2.6640625" style="8" customWidth="1"/>
    <col min="10" max="10" width="11.5546875" style="8" customWidth="1"/>
    <col min="11" max="11" width="9.44140625" style="8" customWidth="1"/>
    <col min="12" max="12" width="9.33203125" style="8" customWidth="1"/>
    <col min="13" max="13" width="2.6640625" style="8" customWidth="1"/>
    <col min="14" max="14" width="11.5546875" style="8" customWidth="1"/>
    <col min="15" max="15" width="9.44140625" style="8" customWidth="1"/>
    <col min="16" max="16" width="9.33203125" style="8" customWidth="1"/>
    <col min="17" max="17" width="2.6640625" style="8" customWidth="1"/>
    <col min="18" max="18" width="11.5546875" style="8" customWidth="1"/>
    <col min="19" max="19" width="9.44140625" style="8" customWidth="1"/>
    <col min="20" max="20" width="9.33203125" style="8" customWidth="1"/>
    <col min="21" max="21" width="2.6640625" style="8" customWidth="1"/>
    <col min="22" max="16384" width="9.109375" style="8"/>
  </cols>
  <sheetData>
    <row r="1" spans="2:20" ht="57.75" customHeight="1" x14ac:dyDescent="0.3">
      <c r="B1" s="46" t="s">
        <v>0</v>
      </c>
      <c r="C1" s="46"/>
      <c r="D1" s="46"/>
      <c r="E1" s="46"/>
      <c r="F1" s="46"/>
      <c r="G1" s="44" t="s">
        <v>68</v>
      </c>
      <c r="H1" s="44"/>
      <c r="I1" s="44"/>
      <c r="J1" s="44"/>
      <c r="K1" s="44"/>
      <c r="L1" s="44"/>
      <c r="M1" s="44"/>
      <c r="N1" s="44"/>
      <c r="O1" s="44"/>
      <c r="P1" s="44"/>
      <c r="Q1" s="44"/>
      <c r="R1" s="44"/>
      <c r="S1" s="44"/>
      <c r="T1" s="44"/>
    </row>
    <row r="2" spans="2:20" ht="21" customHeight="1" x14ac:dyDescent="0.3">
      <c r="B2" s="46"/>
      <c r="C2" s="46"/>
      <c r="D2" s="46"/>
      <c r="E2" s="46"/>
      <c r="F2" s="46"/>
      <c r="G2" s="44"/>
      <c r="H2" s="44"/>
      <c r="I2" s="44"/>
      <c r="J2" s="44"/>
      <c r="K2" s="44"/>
      <c r="L2" s="44"/>
      <c r="M2" s="44"/>
      <c r="N2" s="44"/>
      <c r="O2" s="44"/>
      <c r="P2" s="44"/>
      <c r="Q2" s="44"/>
      <c r="R2" s="44"/>
      <c r="S2" s="44"/>
      <c r="T2" s="44"/>
    </row>
    <row r="3" spans="2:20" ht="18" customHeight="1" x14ac:dyDescent="0.35">
      <c r="B3" s="45" t="str">
        <f>UPPER(CONCATENATE('Weight Tracker'!Goal3Label," Tracker"))</f>
        <v>HIPS TRACKER</v>
      </c>
      <c r="C3" s="45"/>
      <c r="D3" s="45"/>
    </row>
    <row r="4" spans="2:20" ht="18" customHeight="1" x14ac:dyDescent="0.3">
      <c r="B4" s="8" t="s">
        <v>18</v>
      </c>
      <c r="C4" s="8" t="s">
        <v>19</v>
      </c>
      <c r="D4" s="8" t="s">
        <v>20</v>
      </c>
    </row>
    <row r="5" spans="2:20" ht="18" customHeight="1" x14ac:dyDescent="0.3">
      <c r="B5" s="9">
        <f ca="1">TODAY()+30+ROW()</f>
        <v>43675</v>
      </c>
      <c r="C5" s="33">
        <v>0.33333333333333331</v>
      </c>
      <c r="D5" s="10">
        <v>45</v>
      </c>
    </row>
    <row r="6" spans="2:20" ht="18" customHeight="1" x14ac:dyDescent="0.3">
      <c r="B6" s="9">
        <f ca="1">TODAY()+30+ROW()</f>
        <v>43676</v>
      </c>
      <c r="C6" s="33">
        <v>0.58333333333333337</v>
      </c>
      <c r="D6" s="10">
        <v>44.8</v>
      </c>
    </row>
    <row r="7" spans="2:20" ht="18" customHeight="1" x14ac:dyDescent="0.3">
      <c r="B7" s="9">
        <f ca="1">TODAY()+30+ROW()</f>
        <v>43677</v>
      </c>
      <c r="C7" s="33">
        <v>0.41666666666666669</v>
      </c>
      <c r="D7" s="10">
        <v>42</v>
      </c>
    </row>
  </sheetData>
  <mergeCells count="3">
    <mergeCell ref="B1:F2"/>
    <mergeCell ref="B3:D3"/>
    <mergeCell ref="G1:T2"/>
  </mergeCells>
  <conditionalFormatting sqref="B5:D7">
    <cfRule type="expression" dxfId="34" priority="3">
      <formula>$D5=Goal3</formula>
    </cfRule>
  </conditionalFormatting>
  <dataValidations count="6">
    <dataValidation allowBlank="1" showInputMessage="1" showErrorMessage="1" prompt="Create a Hips Tracker in this worksheet. Enter details in Hips Tracker table" sqref="A1" xr:uid="{00000000-0002-0000-0300-000000000000}"/>
    <dataValidation allowBlank="1" showInputMessage="1" showErrorMessage="1" prompt="Title of this worksheet is in this cell and image in cell at right" sqref="B1:F2" xr:uid="{00000000-0002-0000-0300-000001000000}"/>
    <dataValidation allowBlank="1" showInputMessage="1" showErrorMessage="1" prompt="Enter details in table below" sqref="B3:D3" xr:uid="{00000000-0002-0000-0300-000002000000}"/>
    <dataValidation allowBlank="1" showInputMessage="1" showErrorMessage="1" prompt="Enter Date in this column under this heading. Use heading filters to find specific entries" sqref="B4" xr:uid="{00000000-0002-0000-0300-000003000000}"/>
    <dataValidation allowBlank="1" showInputMessage="1" showErrorMessage="1" prompt="Enter Time in this column under this heading" sqref="C4" xr:uid="{00000000-0002-0000-0300-000004000000}"/>
    <dataValidation allowBlank="1" showInputMessage="1" showErrorMessage="1" prompt="Enter Size in this column under this heading" sqref="D4" xr:uid="{00000000-0002-0000-03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09375" defaultRowHeight="18" customHeight="1" x14ac:dyDescent="0.3"/>
  <cols>
    <col min="1" max="1" width="2.6640625" style="8" customWidth="1"/>
    <col min="2" max="4" width="10.6640625" style="8" customWidth="1"/>
    <col min="5" max="5" width="2.6640625" style="8" customWidth="1"/>
    <col min="6" max="6" width="11.5546875" style="8" customWidth="1"/>
    <col min="7" max="7" width="9.44140625" style="8" customWidth="1"/>
    <col min="8" max="8" width="9.33203125" style="8" customWidth="1"/>
    <col min="9" max="9" width="2.6640625" style="8" customWidth="1"/>
    <col min="10" max="10" width="11.5546875" style="8" customWidth="1"/>
    <col min="11" max="11" width="9.44140625" style="8" customWidth="1"/>
    <col min="12" max="12" width="9.33203125" style="8" customWidth="1"/>
    <col min="13" max="13" width="2.6640625" style="8" customWidth="1"/>
    <col min="14" max="14" width="11.5546875" style="8" customWidth="1"/>
    <col min="15" max="15" width="9.44140625" style="8" customWidth="1"/>
    <col min="16" max="16" width="9.33203125" style="8" customWidth="1"/>
    <col min="17" max="17" width="2.6640625" style="8" customWidth="1"/>
    <col min="18" max="18" width="11.5546875" style="8" customWidth="1"/>
    <col min="19" max="19" width="9.44140625" style="8" customWidth="1"/>
    <col min="20" max="20" width="9.33203125" style="8" customWidth="1"/>
    <col min="21" max="21" width="2.6640625" style="8" customWidth="1"/>
    <col min="22" max="16384" width="9.109375" style="8"/>
  </cols>
  <sheetData>
    <row r="1" spans="2:20" ht="57.75" customHeight="1" x14ac:dyDescent="0.3">
      <c r="B1" s="46" t="s">
        <v>0</v>
      </c>
      <c r="C1" s="46"/>
      <c r="D1" s="46"/>
      <c r="E1" s="46"/>
      <c r="F1" s="46"/>
      <c r="G1" s="44" t="s">
        <v>68</v>
      </c>
      <c r="H1" s="44"/>
      <c r="I1" s="44"/>
      <c r="J1" s="44"/>
      <c r="K1" s="44"/>
      <c r="L1" s="44"/>
      <c r="M1" s="44"/>
      <c r="N1" s="44"/>
      <c r="O1" s="44"/>
      <c r="P1" s="44"/>
      <c r="Q1" s="44"/>
      <c r="R1" s="44"/>
      <c r="S1" s="44"/>
      <c r="T1" s="44"/>
    </row>
    <row r="2" spans="2:20" ht="21" customHeight="1" x14ac:dyDescent="0.3">
      <c r="B2" s="46"/>
      <c r="C2" s="46"/>
      <c r="D2" s="46"/>
      <c r="E2" s="46"/>
      <c r="F2" s="46"/>
      <c r="G2" s="44"/>
      <c r="H2" s="44"/>
      <c r="I2" s="44"/>
      <c r="J2" s="44"/>
      <c r="K2" s="44"/>
      <c r="L2" s="44"/>
      <c r="M2" s="44"/>
      <c r="N2" s="44"/>
      <c r="O2" s="44"/>
      <c r="P2" s="44"/>
      <c r="Q2" s="44"/>
      <c r="R2" s="44"/>
      <c r="S2" s="44"/>
      <c r="T2" s="44"/>
    </row>
    <row r="3" spans="2:20" ht="18" customHeight="1" x14ac:dyDescent="0.35">
      <c r="B3" s="45" t="str">
        <f>UPPER(CONCATENATE('Weight Tracker'!Goal4Label," Tracker"))</f>
        <v>THIGH TRACKER</v>
      </c>
      <c r="C3" s="45"/>
      <c r="D3" s="45"/>
    </row>
    <row r="4" spans="2:20" ht="18" customHeight="1" x14ac:dyDescent="0.3">
      <c r="B4" s="8" t="s">
        <v>18</v>
      </c>
      <c r="C4" s="8" t="s">
        <v>19</v>
      </c>
      <c r="D4" s="8" t="s">
        <v>20</v>
      </c>
    </row>
    <row r="5" spans="2:20" ht="18" customHeight="1" x14ac:dyDescent="0.3">
      <c r="B5" s="9">
        <f t="shared" ref="B5:B11" ca="1" si="0">TODAY()+30+ROW()</f>
        <v>43675</v>
      </c>
      <c r="C5" s="33">
        <v>0.33333333333333331</v>
      </c>
      <c r="D5" s="10">
        <v>22</v>
      </c>
    </row>
    <row r="6" spans="2:20" ht="18" customHeight="1" x14ac:dyDescent="0.3">
      <c r="B6" s="9">
        <f t="shared" ca="1" si="0"/>
        <v>43676</v>
      </c>
      <c r="C6" s="33">
        <v>0.58333333333333337</v>
      </c>
      <c r="D6" s="10">
        <v>21</v>
      </c>
    </row>
    <row r="7" spans="2:20" ht="18" customHeight="1" x14ac:dyDescent="0.3">
      <c r="B7" s="9">
        <f t="shared" ca="1" si="0"/>
        <v>43677</v>
      </c>
      <c r="C7" s="33">
        <v>0.34375</v>
      </c>
      <c r="D7" s="10">
        <v>20.5</v>
      </c>
    </row>
    <row r="8" spans="2:20" ht="18" customHeight="1" x14ac:dyDescent="0.3">
      <c r="B8" s="9">
        <f t="shared" ca="1" si="0"/>
        <v>43678</v>
      </c>
      <c r="C8" s="33">
        <v>0.58333333333333337</v>
      </c>
      <c r="D8" s="10">
        <v>21</v>
      </c>
    </row>
    <row r="9" spans="2:20" ht="18" customHeight="1" x14ac:dyDescent="0.3">
      <c r="B9" s="9">
        <f t="shared" ca="1" si="0"/>
        <v>43679</v>
      </c>
      <c r="C9" s="33">
        <v>0.33333333333333331</v>
      </c>
      <c r="D9" s="10">
        <v>22</v>
      </c>
    </row>
    <row r="10" spans="2:20" ht="18" customHeight="1" x14ac:dyDescent="0.3">
      <c r="B10" s="9">
        <f t="shared" ca="1" si="0"/>
        <v>43680</v>
      </c>
      <c r="C10" s="33">
        <v>0.35416666666666669</v>
      </c>
      <c r="D10" s="10">
        <v>21</v>
      </c>
    </row>
    <row r="11" spans="2:20" ht="18" customHeight="1" x14ac:dyDescent="0.3">
      <c r="B11" s="9">
        <f t="shared" ca="1" si="0"/>
        <v>43681</v>
      </c>
      <c r="C11" s="33">
        <v>0.41666666666666669</v>
      </c>
      <c r="D11" s="10">
        <v>20.3</v>
      </c>
    </row>
  </sheetData>
  <mergeCells count="3">
    <mergeCell ref="B1:F2"/>
    <mergeCell ref="B3:D3"/>
    <mergeCell ref="G1:T2"/>
  </mergeCells>
  <conditionalFormatting sqref="B5:D11">
    <cfRule type="expression" dxfId="30" priority="2">
      <formula>$D5=Goal4</formula>
    </cfRule>
  </conditionalFormatting>
  <dataValidations count="6">
    <dataValidation allowBlank="1" showInputMessage="1" showErrorMessage="1" prompt="Create a Thigh Tracker in this worksheet. Enter details in Thing Tracker table" sqref="A1" xr:uid="{00000000-0002-0000-0400-000000000000}"/>
    <dataValidation allowBlank="1" showInputMessage="1" showErrorMessage="1" prompt="Title of this worksheet is in this cell and image in cell at right" sqref="B1:F2" xr:uid="{00000000-0002-0000-0400-000001000000}"/>
    <dataValidation allowBlank="1" showInputMessage="1" showErrorMessage="1" prompt="Enter details in table below" sqref="B3:D3" xr:uid="{00000000-0002-0000-0400-000002000000}"/>
    <dataValidation allowBlank="1" showInputMessage="1" showErrorMessage="1" prompt="Enter Date in this column under this heading. Use heading filters to find specific entries" sqref="B4" xr:uid="{00000000-0002-0000-0400-000003000000}"/>
    <dataValidation allowBlank="1" showInputMessage="1" showErrorMessage="1" prompt="Enter Time in this column under this heading" sqref="C4" xr:uid="{00000000-0002-0000-0400-000004000000}"/>
    <dataValidation allowBlank="1" showInputMessage="1" showErrorMessage="1" prompt="Enter Size in this column under this heading" sqref="D4" xr:uid="{00000000-0002-0000-0400-000005000000}"/>
  </dataValidations>
  <printOptions horizontalCentered="1"/>
  <pageMargins left="0.25" right="0.25" top="0.75" bottom="0.75" header="0.3" footer="0.3"/>
  <pageSetup scale="67"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5"/>
  <sheetViews>
    <sheetView showGridLines="0" workbookViewId="0"/>
  </sheetViews>
  <sheetFormatPr defaultColWidth="9.109375" defaultRowHeight="18" customHeight="1" x14ac:dyDescent="0.3"/>
  <cols>
    <col min="1" max="1" width="2.6640625" style="5" customWidth="1"/>
    <col min="2" max="2" width="16.33203125" style="5" customWidth="1"/>
    <col min="3" max="3" width="22.33203125" style="5" customWidth="1"/>
    <col min="4" max="4" width="15.33203125" style="5" customWidth="1"/>
    <col min="5" max="5" width="14.6640625" style="40" customWidth="1"/>
    <col min="6" max="6" width="13.88671875" style="5" customWidth="1"/>
    <col min="7" max="7" width="13.109375" style="5" customWidth="1"/>
    <col min="8" max="8" width="30.88671875" style="4" customWidth="1"/>
    <col min="9" max="9" width="2.6640625" style="3" customWidth="1"/>
    <col min="10" max="16384" width="9.109375" style="3"/>
  </cols>
  <sheetData>
    <row r="1" spans="1:9" s="6" customFormat="1" ht="57.75" customHeight="1" x14ac:dyDescent="0.3">
      <c r="A1" s="8"/>
      <c r="B1" s="49" t="s">
        <v>21</v>
      </c>
      <c r="C1" s="49"/>
      <c r="D1" s="49"/>
      <c r="E1" s="44" t="s">
        <v>68</v>
      </c>
      <c r="F1" s="44"/>
      <c r="G1" s="44"/>
      <c r="H1" s="44"/>
      <c r="I1" s="44"/>
    </row>
    <row r="2" spans="1:9" customFormat="1" ht="21" customHeight="1" x14ac:dyDescent="0.3">
      <c r="A2" s="8"/>
      <c r="B2" s="49"/>
      <c r="C2" s="49"/>
      <c r="D2" s="49"/>
      <c r="E2" s="44"/>
      <c r="F2" s="44"/>
      <c r="G2" s="44"/>
      <c r="H2" s="44"/>
      <c r="I2" s="44"/>
    </row>
    <row r="3" spans="1:9" ht="30.75" customHeight="1" x14ac:dyDescent="0.3">
      <c r="A3" s="8"/>
      <c r="B3" s="29" t="s">
        <v>22</v>
      </c>
      <c r="C3" s="34" t="s">
        <v>23</v>
      </c>
      <c r="D3" s="31" t="s">
        <v>24</v>
      </c>
      <c r="F3" s="8"/>
      <c r="G3" s="8"/>
      <c r="H3" s="8"/>
    </row>
    <row r="4" spans="1:9" ht="21.75" customHeight="1" x14ac:dyDescent="0.3">
      <c r="A4" s="8"/>
      <c r="B4" s="14" t="s">
        <v>25</v>
      </c>
      <c r="C4" s="2">
        <f>SUMIF(ActivityLog[ACTIVITY],Category1,ActivityLog[DISTANCE])</f>
        <v>11.46</v>
      </c>
      <c r="D4" s="12" t="s">
        <v>26</v>
      </c>
      <c r="F4" s="8"/>
      <c r="G4" s="8"/>
      <c r="H4" s="8"/>
    </row>
    <row r="5" spans="1:9" ht="21.75" customHeight="1" x14ac:dyDescent="0.3">
      <c r="A5" s="8"/>
      <c r="B5" s="14" t="s">
        <v>27</v>
      </c>
      <c r="C5" s="2">
        <f>SUMIF(ActivityLog[ACTIVITY],Category2,ActivityLog[DISTANCE])</f>
        <v>0</v>
      </c>
      <c r="D5" s="12" t="s">
        <v>26</v>
      </c>
      <c r="F5" s="8"/>
      <c r="G5" s="8"/>
      <c r="H5" s="8"/>
    </row>
    <row r="6" spans="1:9" ht="21.75" customHeight="1" x14ac:dyDescent="0.3">
      <c r="A6" s="8"/>
      <c r="B6" s="14" t="s">
        <v>28</v>
      </c>
      <c r="C6" s="2">
        <f>SUMIF(ActivityLog[ACTIVITY],Category3,ActivityLog[DISTANCE])</f>
        <v>1227</v>
      </c>
      <c r="D6" s="12" t="s">
        <v>29</v>
      </c>
      <c r="F6" s="8"/>
      <c r="G6" s="8"/>
      <c r="H6" s="8"/>
    </row>
    <row r="7" spans="1:9" ht="21.75" customHeight="1" x14ac:dyDescent="0.3">
      <c r="A7" s="8"/>
      <c r="B7" s="14" t="s">
        <v>30</v>
      </c>
      <c r="C7" s="2">
        <f>SUMIF(ActivityLog[ACTIVITY],Category4,ActivityLog[DISTANCE])</f>
        <v>1700</v>
      </c>
      <c r="D7" s="12" t="s">
        <v>31</v>
      </c>
      <c r="F7" s="8"/>
      <c r="G7" s="8"/>
      <c r="H7" s="8"/>
    </row>
    <row r="8" spans="1:9" s="8" customFormat="1" ht="21.75" customHeight="1" x14ac:dyDescent="0.3">
      <c r="B8" s="14" t="s">
        <v>32</v>
      </c>
      <c r="C8" s="2">
        <f>SUMIF(ActivityLog[ACTIVITY],Category5,ActivityLog[DISTANCE])</f>
        <v>4.53</v>
      </c>
      <c r="D8" s="12" t="s">
        <v>26</v>
      </c>
      <c r="E8" s="40"/>
    </row>
    <row r="9" spans="1:9" ht="18" customHeight="1" x14ac:dyDescent="0.3">
      <c r="A9" s="8"/>
      <c r="B9" s="48"/>
      <c r="C9" s="48"/>
      <c r="D9" s="48"/>
      <c r="F9" s="8"/>
      <c r="G9" s="8"/>
      <c r="H9" s="8"/>
    </row>
    <row r="10" spans="1:9" ht="18" customHeight="1" x14ac:dyDescent="0.3">
      <c r="B10" s="8" t="s">
        <v>33</v>
      </c>
      <c r="C10" s="8" t="s">
        <v>34</v>
      </c>
      <c r="D10" s="8" t="s">
        <v>35</v>
      </c>
      <c r="E10" s="14" t="s">
        <v>36</v>
      </c>
      <c r="F10" s="14" t="s">
        <v>37</v>
      </c>
      <c r="G10" s="8" t="s">
        <v>38</v>
      </c>
      <c r="H10" s="8" t="s">
        <v>39</v>
      </c>
    </row>
    <row r="11" spans="1:9" ht="18" customHeight="1" x14ac:dyDescent="0.3">
      <c r="B11" s="32">
        <f ca="1">TODAY()+30+ROW()</f>
        <v>43681</v>
      </c>
      <c r="C11" s="7" t="s">
        <v>25</v>
      </c>
      <c r="D11" s="35">
        <v>0.54166666666666663</v>
      </c>
      <c r="E11" s="40">
        <v>1.5972222222222276E-2</v>
      </c>
      <c r="F11" s="15">
        <v>3.66</v>
      </c>
      <c r="G11" s="16">
        <v>173</v>
      </c>
      <c r="H11" s="7" t="s">
        <v>40</v>
      </c>
    </row>
    <row r="12" spans="1:9" ht="18" customHeight="1" x14ac:dyDescent="0.3">
      <c r="B12" s="32">
        <f ca="1">TODAY()+30+ROW()</f>
        <v>43682</v>
      </c>
      <c r="C12" s="7" t="s">
        <v>25</v>
      </c>
      <c r="D12" s="35">
        <v>0.6875</v>
      </c>
      <c r="E12" s="40">
        <v>6.25E-2</v>
      </c>
      <c r="F12" s="15">
        <v>7.8</v>
      </c>
      <c r="G12" s="16">
        <v>344</v>
      </c>
      <c r="H12" s="7"/>
    </row>
    <row r="13" spans="1:9" ht="18" customHeight="1" x14ac:dyDescent="0.3">
      <c r="B13" s="32">
        <f ca="1">TODAY()+30+ROW()</f>
        <v>43683</v>
      </c>
      <c r="C13" s="7" t="s">
        <v>30</v>
      </c>
      <c r="D13" s="35">
        <v>0.41666666666666669</v>
      </c>
      <c r="E13" s="40">
        <v>2.0833333333333332E-2</v>
      </c>
      <c r="F13" s="15">
        <v>1700</v>
      </c>
      <c r="G13" s="16">
        <v>237</v>
      </c>
      <c r="H13" s="7"/>
    </row>
    <row r="14" spans="1:9" ht="18" customHeight="1" x14ac:dyDescent="0.3">
      <c r="B14" s="32">
        <f ca="1">TODAY()+30+ROW()</f>
        <v>43684</v>
      </c>
      <c r="C14" s="7" t="s">
        <v>28</v>
      </c>
      <c r="D14" s="35">
        <v>0.5625</v>
      </c>
      <c r="E14" s="40">
        <v>2.4305555555555556E-2</v>
      </c>
      <c r="F14" s="15">
        <v>1227</v>
      </c>
      <c r="G14" s="16">
        <v>150</v>
      </c>
      <c r="H14" s="7"/>
    </row>
    <row r="15" spans="1:9" ht="18" customHeight="1" x14ac:dyDescent="0.3">
      <c r="B15" s="32">
        <f ca="1">TODAY()+30+ROW()</f>
        <v>43685</v>
      </c>
      <c r="C15" s="7" t="s">
        <v>32</v>
      </c>
      <c r="D15" s="35">
        <v>0.59652777777777777</v>
      </c>
      <c r="E15" s="40">
        <v>2.0833333333333332E-2</v>
      </c>
      <c r="F15" s="15">
        <v>4.53</v>
      </c>
      <c r="G15" s="16">
        <v>115</v>
      </c>
      <c r="H15" s="7"/>
    </row>
  </sheetData>
  <mergeCells count="3">
    <mergeCell ref="B1:D2"/>
    <mergeCell ref="E1:I2"/>
    <mergeCell ref="B9:D9"/>
  </mergeCells>
  <dataValidations count="14">
    <dataValidation type="list" errorStyle="warning" allowBlank="1" showInputMessage="1" showErrorMessage="1" error="Select Unit from the list. Select CANCEL, press ALT+DOWN ARROW for options, then DOWN ARROW and ENTER to make selection" sqref="D4:D8" xr:uid="{00000000-0002-0000-0500-000000000000}">
      <formula1>"Miles,Kilometers,Steps,Laps,Yards,Meters,Reps"</formula1>
    </dataValidation>
    <dataValidation type="list" errorStyle="warning" allowBlank="1" showErrorMessage="1" error="Select Activity from the list. Select CANCEL, press ALT+DOWN ARROW for options, then DOWN ARROW and ENTER to make selection" sqref="C11:C15" xr:uid="{00000000-0002-0000-0500-000001000000}">
      <formula1>$B$4:$B$8</formula1>
    </dataValidation>
    <dataValidation allowBlank="1" showInputMessage="1" showErrorMessage="1" prompt="Create an Activity Log in this worksheet. Enter details in Activity Log table starting in cell B10. Activities Total is automatically calculated in cells C4 through C8" sqref="A1" xr:uid="{00000000-0002-0000-0500-000002000000}"/>
    <dataValidation allowBlank="1" showInputMessage="1" showErrorMessage="1" prompt="Title of this worksheet is in this cell and image in cell at right. Activities and their Totals are in cells B4 through D8" sqref="B1:D2" xr:uid="{00000000-0002-0000-0500-000003000000}"/>
    <dataValidation allowBlank="1" showInputMessage="1" showErrorMessage="1" prompt="Customize Activities in this column under this heading" sqref="B3" xr:uid="{00000000-0002-0000-0500-000004000000}"/>
    <dataValidation allowBlank="1" showInputMessage="1" showErrorMessage="1" prompt="Total is automatically calculated in this column under this heading" sqref="C3" xr:uid="{00000000-0002-0000-0500-000005000000}"/>
    <dataValidation allowBlank="1" showInputMessage="1" showErrorMessage="1" prompt="Select Unit in this column under this heading. Press ALT+DOWN ARROW for options, then DOWN ARROW and ENTER to make selection" sqref="D3" xr:uid="{00000000-0002-0000-0500-000006000000}"/>
    <dataValidation allowBlank="1" showInputMessage="1" showErrorMessage="1" prompt="Enter Date in this column under this heading. Use heading filters to find specific entries" sqref="B10" xr:uid="{00000000-0002-0000-0500-000007000000}"/>
    <dataValidation allowBlank="1" showInputMessage="1" showErrorMessage="1" prompt="Select Activity in this column under this heading. Press ALT+DOWN ARROW for options, then DOWN ARROW and ENTER to make selection" sqref="C10" xr:uid="{00000000-0002-0000-0500-000008000000}"/>
    <dataValidation allowBlank="1" showInputMessage="1" showErrorMessage="1" prompt="Enter Start Time in this column under this heading" sqref="D10" xr:uid="{00000000-0002-0000-0500-000009000000}"/>
    <dataValidation allowBlank="1" showInputMessage="1" showErrorMessage="1" prompt="Enter Duration in this column under this heading" sqref="E10" xr:uid="{00000000-0002-0000-0500-00000A000000}"/>
    <dataValidation allowBlank="1" showInputMessage="1" showErrorMessage="1" prompt="Enter Distance in this column under this heading" sqref="F10" xr:uid="{00000000-0002-0000-0500-00000B000000}"/>
    <dataValidation allowBlank="1" showInputMessage="1" showErrorMessage="1" prompt="Enter Calories in this column under this heading" sqref="G10" xr:uid="{00000000-0002-0000-0500-00000C000000}"/>
    <dataValidation allowBlank="1" showInputMessage="1" showErrorMessage="1" prompt="Enter Notes in this column under this heading" sqref="H10" xr:uid="{00000000-0002-0000-0500-00000D000000}"/>
  </dataValidations>
  <printOptions horizontalCentered="1"/>
  <pageMargins left="0.25" right="0.25" top="0.75" bottom="0.75" header="0.3" footer="0.3"/>
  <pageSetup scale="87"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3"/>
  <cols>
    <col min="1" max="1" width="2.6640625" customWidth="1"/>
    <col min="2" max="2" width="14.6640625" customWidth="1"/>
    <col min="3" max="3" width="16.6640625" customWidth="1"/>
    <col min="4" max="4" width="29.88671875" customWidth="1"/>
    <col min="5" max="6" width="13.6640625" customWidth="1"/>
    <col min="7" max="7" width="17.6640625" customWidth="1"/>
    <col min="8" max="12" width="13.6640625" customWidth="1"/>
    <col min="13" max="13" width="2.6640625" customWidth="1"/>
  </cols>
  <sheetData>
    <row r="1" spans="1:12" s="30" customFormat="1" ht="57.75" customHeight="1" x14ac:dyDescent="0.3">
      <c r="A1" s="36" t="s">
        <v>41</v>
      </c>
      <c r="B1" s="51" t="s">
        <v>42</v>
      </c>
      <c r="C1" s="51"/>
      <c r="D1" s="52" t="s">
        <v>68</v>
      </c>
      <c r="E1" s="52"/>
      <c r="F1" s="52"/>
      <c r="G1" s="52"/>
      <c r="H1" s="52"/>
      <c r="I1" s="52"/>
      <c r="J1" s="52"/>
      <c r="K1" s="52"/>
      <c r="L1" s="52"/>
    </row>
    <row r="2" spans="1:12" ht="21" customHeight="1" x14ac:dyDescent="0.3">
      <c r="A2" s="8"/>
      <c r="B2" s="51"/>
      <c r="C2" s="51"/>
      <c r="D2" s="52"/>
      <c r="E2" s="52"/>
      <c r="F2" s="52"/>
      <c r="G2" s="52"/>
      <c r="H2" s="52"/>
      <c r="I2" s="52"/>
      <c r="J2" s="52"/>
      <c r="K2" s="52"/>
      <c r="L2" s="52"/>
    </row>
    <row r="3" spans="1:12" s="41" customFormat="1" ht="18" customHeight="1" x14ac:dyDescent="0.3">
      <c r="B3" s="51"/>
      <c r="C3" s="51"/>
      <c r="E3" s="42" t="str">
        <f>(FoodLog[[#Headers],[CALORIES]])</f>
        <v>CALORIES</v>
      </c>
      <c r="F3" s="42" t="str">
        <f>(FoodLog[[#Headers],[FAT]])</f>
        <v>FAT</v>
      </c>
      <c r="G3" s="42" t="str">
        <f>(FoodLog[[#Headers],[CHOLESTEROL]])</f>
        <v>CHOLESTEROL</v>
      </c>
      <c r="H3" s="42" t="str">
        <f>(FoodLog[[#Headers],[SODIUM]])</f>
        <v>SODIUM</v>
      </c>
      <c r="I3" s="42" t="str">
        <f>(FoodLog[[#Headers],[CARBS]])</f>
        <v>CARBS</v>
      </c>
      <c r="J3" s="42" t="str">
        <f>(FoodLog[[#Headers],[PROTEIN]])</f>
        <v>PROTEIN</v>
      </c>
      <c r="K3" s="42" t="str">
        <f>(FoodLog[[#Headers],[SUGAR]])</f>
        <v>SUGAR</v>
      </c>
      <c r="L3" s="42" t="str">
        <f>(FoodLog[[#Headers],[FIBER]])</f>
        <v>FIBER</v>
      </c>
    </row>
    <row r="4" spans="1:12" ht="16.5" customHeight="1" x14ac:dyDescent="0.3">
      <c r="A4" s="8"/>
      <c r="B4" s="50" t="s">
        <v>43</v>
      </c>
      <c r="C4" s="50"/>
      <c r="D4" s="53" t="s">
        <v>71</v>
      </c>
      <c r="E4" s="27">
        <v>1800</v>
      </c>
      <c r="F4" s="28">
        <v>40</v>
      </c>
      <c r="G4" s="28">
        <v>225</v>
      </c>
      <c r="H4" s="28">
        <v>2100</v>
      </c>
      <c r="I4" s="28">
        <v>130</v>
      </c>
      <c r="J4" s="28">
        <v>56</v>
      </c>
      <c r="K4" s="28">
        <v>25</v>
      </c>
      <c r="L4" s="28">
        <v>25</v>
      </c>
    </row>
    <row r="5" spans="1:12" s="8" customFormat="1" ht="16.5" customHeight="1" x14ac:dyDescent="0.3">
      <c r="B5" s="50"/>
      <c r="C5" s="50"/>
      <c r="D5" s="54" t="str">
        <f>IF(E5=SUM(FoodLog[CALORIES]),"Total Intake:","Filtered Intake:")</f>
        <v>Total Intake:</v>
      </c>
      <c r="E5" s="27">
        <f>SUBTOTAL(109,FoodLog[CALORIES])</f>
        <v>3090</v>
      </c>
      <c r="F5" s="28">
        <f>SUBTOTAL(109,FoodLog[FAT])</f>
        <v>74.27000000000001</v>
      </c>
      <c r="G5" s="28">
        <f>SUBTOTAL(109,FoodLog[CHOLESTEROL])</f>
        <v>139.6</v>
      </c>
      <c r="H5" s="28">
        <f>SUBTOTAL(109,FoodLog[SODIUM])</f>
        <v>1400.7</v>
      </c>
      <c r="I5" s="28">
        <f>SUBTOTAL(109,FoodLog[CARBS])</f>
        <v>208.56</v>
      </c>
      <c r="J5" s="28">
        <f>SUBTOTAL(109,FoodLog[PROTEIN])</f>
        <v>68.81</v>
      </c>
      <c r="K5" s="28">
        <f>SUBTOTAL(109,FoodLog[SUGAR])</f>
        <v>84.1</v>
      </c>
      <c r="L5" s="28">
        <f>SUBTOTAL(109,FoodLog[FIBER])</f>
        <v>24.5</v>
      </c>
    </row>
    <row r="6" spans="1:12" ht="18" customHeight="1" x14ac:dyDescent="0.3">
      <c r="B6" s="48"/>
      <c r="C6" s="48"/>
    </row>
    <row r="7" spans="1:12" ht="18" customHeight="1" x14ac:dyDescent="0.3">
      <c r="A7" s="8"/>
      <c r="B7" s="22" t="s">
        <v>33</v>
      </c>
      <c r="C7" s="23" t="s">
        <v>44</v>
      </c>
      <c r="D7" s="23" t="s">
        <v>45</v>
      </c>
      <c r="E7" s="26" t="s">
        <v>38</v>
      </c>
      <c r="F7" s="26" t="s">
        <v>46</v>
      </c>
      <c r="G7" s="26" t="s">
        <v>47</v>
      </c>
      <c r="H7" s="26" t="s">
        <v>48</v>
      </c>
      <c r="I7" s="26" t="s">
        <v>49</v>
      </c>
      <c r="J7" s="26" t="s">
        <v>50</v>
      </c>
      <c r="K7" s="26" t="s">
        <v>51</v>
      </c>
      <c r="L7" s="26" t="s">
        <v>52</v>
      </c>
    </row>
    <row r="8" spans="1:12" ht="18" customHeight="1" x14ac:dyDescent="0.3">
      <c r="A8" s="8"/>
      <c r="B8" s="24">
        <f t="shared" ref="B8:B18" ca="1" si="0">TODAY()+30+ROW()</f>
        <v>43678</v>
      </c>
      <c r="C8" s="25" t="s">
        <v>53</v>
      </c>
      <c r="D8" s="25" t="s">
        <v>64</v>
      </c>
      <c r="E8" s="26">
        <v>130</v>
      </c>
      <c r="F8" s="26">
        <v>8</v>
      </c>
      <c r="G8" s="26">
        <v>10</v>
      </c>
      <c r="H8" s="26">
        <v>60</v>
      </c>
      <c r="I8" s="26">
        <v>16</v>
      </c>
      <c r="J8" s="26">
        <v>11</v>
      </c>
      <c r="K8" s="26">
        <v>5</v>
      </c>
      <c r="L8" s="26">
        <v>0</v>
      </c>
    </row>
    <row r="9" spans="1:12" ht="18" customHeight="1" x14ac:dyDescent="0.3">
      <c r="A9" s="8"/>
      <c r="B9" s="24">
        <f t="shared" ca="1" si="0"/>
        <v>43679</v>
      </c>
      <c r="C9" s="25" t="s">
        <v>54</v>
      </c>
      <c r="D9" s="25" t="s">
        <v>55</v>
      </c>
      <c r="E9" s="26">
        <v>65</v>
      </c>
      <c r="F9" s="26">
        <v>0.2</v>
      </c>
      <c r="G9" s="26"/>
      <c r="H9" s="26"/>
      <c r="I9" s="26">
        <v>17.3</v>
      </c>
      <c r="J9" s="26">
        <v>0.3</v>
      </c>
      <c r="K9" s="26"/>
      <c r="L9" s="26"/>
    </row>
    <row r="10" spans="1:12" ht="18" customHeight="1" x14ac:dyDescent="0.3">
      <c r="A10" s="8"/>
      <c r="B10" s="24">
        <f t="shared" ca="1" si="0"/>
        <v>43680</v>
      </c>
      <c r="C10" s="25" t="s">
        <v>56</v>
      </c>
      <c r="D10" s="25" t="s">
        <v>65</v>
      </c>
      <c r="E10" s="26">
        <v>220</v>
      </c>
      <c r="F10" s="26">
        <v>0.5</v>
      </c>
      <c r="G10" s="26"/>
      <c r="H10" s="26">
        <v>200</v>
      </c>
      <c r="I10" s="26">
        <v>30</v>
      </c>
      <c r="J10" s="26">
        <v>6</v>
      </c>
      <c r="K10" s="26">
        <v>4</v>
      </c>
      <c r="L10" s="26">
        <v>9</v>
      </c>
    </row>
    <row r="11" spans="1:12" ht="18" customHeight="1" x14ac:dyDescent="0.3">
      <c r="A11" s="8"/>
      <c r="B11" s="24">
        <f t="shared" ca="1" si="0"/>
        <v>43681</v>
      </c>
      <c r="C11" s="25" t="s">
        <v>57</v>
      </c>
      <c r="D11" s="25" t="s">
        <v>66</v>
      </c>
      <c r="E11" s="26">
        <v>600</v>
      </c>
      <c r="F11" s="26">
        <v>0.5</v>
      </c>
      <c r="G11" s="26"/>
      <c r="H11" s="26">
        <v>300</v>
      </c>
      <c r="I11" s="26">
        <v>22</v>
      </c>
      <c r="J11" s="26">
        <v>9.8000000000000007</v>
      </c>
      <c r="K11" s="26"/>
      <c r="L11" s="26"/>
    </row>
    <row r="12" spans="1:12" ht="18" customHeight="1" x14ac:dyDescent="0.3">
      <c r="A12" s="8"/>
      <c r="B12" s="24">
        <f t="shared" ca="1" si="0"/>
        <v>43682</v>
      </c>
      <c r="C12" s="25" t="s">
        <v>54</v>
      </c>
      <c r="D12" s="25" t="s">
        <v>67</v>
      </c>
      <c r="E12" s="26">
        <v>210</v>
      </c>
      <c r="F12" s="26">
        <v>20</v>
      </c>
      <c r="G12" s="26"/>
      <c r="H12" s="26"/>
      <c r="I12" s="26">
        <v>3</v>
      </c>
      <c r="J12" s="26">
        <v>5</v>
      </c>
      <c r="K12" s="26"/>
      <c r="L12" s="26">
        <v>3</v>
      </c>
    </row>
    <row r="13" spans="1:12" ht="18" customHeight="1" x14ac:dyDescent="0.3">
      <c r="A13" s="8"/>
      <c r="B13" s="24">
        <f t="shared" ca="1" si="0"/>
        <v>43683</v>
      </c>
      <c r="C13" s="25" t="s">
        <v>53</v>
      </c>
      <c r="D13" s="25" t="s">
        <v>58</v>
      </c>
      <c r="E13" s="26">
        <v>220</v>
      </c>
      <c r="F13" s="26">
        <v>3</v>
      </c>
      <c r="G13" s="26"/>
      <c r="H13" s="26"/>
      <c r="I13" s="26">
        <v>29</v>
      </c>
      <c r="J13" s="26">
        <v>7</v>
      </c>
      <c r="K13" s="26"/>
      <c r="L13" s="26">
        <v>5</v>
      </c>
    </row>
    <row r="14" spans="1:12" ht="18" customHeight="1" x14ac:dyDescent="0.3">
      <c r="A14" s="8"/>
      <c r="B14" s="24">
        <f t="shared" ca="1" si="0"/>
        <v>43684</v>
      </c>
      <c r="C14" s="25" t="s">
        <v>54</v>
      </c>
      <c r="D14" s="25" t="s">
        <v>59</v>
      </c>
      <c r="E14" s="26">
        <v>85</v>
      </c>
      <c r="F14" s="26">
        <v>0</v>
      </c>
      <c r="G14" s="26"/>
      <c r="H14" s="26">
        <v>0</v>
      </c>
      <c r="I14" s="26">
        <v>21</v>
      </c>
      <c r="J14" s="26">
        <v>1</v>
      </c>
      <c r="K14" s="26">
        <v>17</v>
      </c>
      <c r="L14" s="26">
        <v>4</v>
      </c>
    </row>
    <row r="15" spans="1:12" ht="18" customHeight="1" x14ac:dyDescent="0.3">
      <c r="A15" s="8"/>
      <c r="B15" s="24">
        <f t="shared" ca="1" si="0"/>
        <v>43685</v>
      </c>
      <c r="C15" s="25" t="s">
        <v>56</v>
      </c>
      <c r="D15" s="25" t="s">
        <v>60</v>
      </c>
      <c r="E15" s="26">
        <v>340</v>
      </c>
      <c r="F15" s="26">
        <v>7</v>
      </c>
      <c r="G15" s="26">
        <v>3</v>
      </c>
      <c r="H15" s="26">
        <v>63</v>
      </c>
      <c r="I15" s="26">
        <v>1</v>
      </c>
      <c r="J15" s="26">
        <v>2</v>
      </c>
      <c r="K15" s="26"/>
      <c r="L15" s="26">
        <v>2</v>
      </c>
    </row>
    <row r="16" spans="1:12" ht="18" customHeight="1" x14ac:dyDescent="0.3">
      <c r="A16" s="8"/>
      <c r="B16" s="24">
        <f t="shared" ca="1" si="0"/>
        <v>43686</v>
      </c>
      <c r="C16" s="25" t="s">
        <v>57</v>
      </c>
      <c r="D16" s="25" t="s">
        <v>61</v>
      </c>
      <c r="E16" s="26">
        <v>470</v>
      </c>
      <c r="F16" s="26">
        <v>4.07</v>
      </c>
      <c r="G16" s="26">
        <v>49</v>
      </c>
      <c r="H16" s="26">
        <v>460</v>
      </c>
      <c r="I16" s="26">
        <v>0.46</v>
      </c>
      <c r="J16" s="26">
        <v>23.71</v>
      </c>
      <c r="K16" s="26">
        <v>0.1</v>
      </c>
      <c r="L16" s="26"/>
    </row>
    <row r="17" spans="2:12" ht="18" customHeight="1" x14ac:dyDescent="0.3">
      <c r="B17" s="24">
        <f t="shared" ca="1" si="0"/>
        <v>43687</v>
      </c>
      <c r="C17" s="25" t="s">
        <v>57</v>
      </c>
      <c r="D17" s="25" t="s">
        <v>62</v>
      </c>
      <c r="E17" s="26">
        <v>220</v>
      </c>
      <c r="F17" s="26">
        <v>7</v>
      </c>
      <c r="G17" s="26"/>
      <c r="H17" s="26"/>
      <c r="I17" s="26">
        <v>5</v>
      </c>
      <c r="J17" s="26">
        <v>3</v>
      </c>
      <c r="K17" s="26"/>
      <c r="L17" s="26"/>
    </row>
    <row r="18" spans="2:12" ht="18" customHeight="1" x14ac:dyDescent="0.3">
      <c r="B18" s="24">
        <f t="shared" ca="1" si="0"/>
        <v>43688</v>
      </c>
      <c r="C18" s="25" t="s">
        <v>54</v>
      </c>
      <c r="D18" s="25" t="s">
        <v>63</v>
      </c>
      <c r="E18" s="26">
        <v>530</v>
      </c>
      <c r="F18" s="26">
        <v>24</v>
      </c>
      <c r="G18" s="26">
        <v>77.599999999999994</v>
      </c>
      <c r="H18" s="26">
        <v>317.7</v>
      </c>
      <c r="I18" s="26">
        <v>63.8</v>
      </c>
      <c r="J18" s="26">
        <v>0</v>
      </c>
      <c r="K18" s="26">
        <v>58</v>
      </c>
      <c r="L18" s="26">
        <v>1.5</v>
      </c>
    </row>
  </sheetData>
  <mergeCells count="4">
    <mergeCell ref="B6:C6"/>
    <mergeCell ref="B4:C5"/>
    <mergeCell ref="B1:C3"/>
    <mergeCell ref="D1:L2"/>
  </mergeCells>
  <conditionalFormatting sqref="E5:L5">
    <cfRule type="expression" dxfId="17" priority="8">
      <formula>AND($E$5&lt;&gt;SUM($E$8:$E$18),E$5&gt;E$4)</formula>
    </cfRule>
  </conditionalFormatting>
  <dataValidations count="9">
    <dataValidation allowBlank="1" showInputMessage="1" showErrorMessage="1" prompt="Create a Food Log in this worksheet. Enter details in Food Log table starting in cell B7" sqref="A1" xr:uid="{00000000-0002-0000-0600-000000000000}"/>
    <dataValidation allowBlank="1" showInputMessage="1" showErrorMessage="1" prompt="Title of this worksheet is in this cell and image in cell at right " sqref="B1:C2" xr:uid="{00000000-0002-0000-0600-000001000000}"/>
    <dataValidation allowBlank="1" showInputMessage="1" showErrorMessage="1" prompt="Set Nutritional Targets in cells at right " sqref="B4:C5" xr:uid="{00000000-0002-0000-0600-000002000000}"/>
    <dataValidation allowBlank="1" showInputMessage="1" showErrorMessage="1" prompt="Enter Daily Intake of nutrients in cells at right, from cells E4 through L4. Nutrient types are automatically updated in row above based on customized table headings" sqref="D4" xr:uid="{00000000-0002-0000-0600-000003000000}"/>
    <dataValidation allowBlank="1" showInputMessage="1" showErrorMessage="1" prompt="Total Intake of nutrients is automatically calculated in cells at right, from cells E5 through L5" sqref="D5" xr:uid="{00000000-0002-0000-0600-000004000000}"/>
    <dataValidation allowBlank="1" showInputMessage="1" showErrorMessage="1" prompt="Enter Date in this column under this heading. Use heading filter to find specific entries" sqref="B7" xr:uid="{00000000-0002-0000-0600-000005000000}"/>
    <dataValidation allowBlank="1" showInputMessage="1" showErrorMessage="1" prompt="Enter Meal type in this column under this heading" sqref="C7" xr:uid="{00000000-0002-0000-0600-000006000000}"/>
    <dataValidation allowBlank="1" showInputMessage="1" showErrorMessage="1" prompt="Enter Food items in this column under this heading" sqref="D7" xr:uid="{00000000-0002-0000-0600-000007000000}"/>
    <dataValidation allowBlank="1" showInputMessage="1" showErrorMessage="1" prompt="Customize this table heading to track specific nutritional needs in this column under this heading" sqref="E7 F7 G7:L7" xr:uid="{00000000-0002-0000-0600-000008000000}"/>
  </dataValidations>
  <printOptions horizontalCentered="1"/>
  <pageMargins left="0.25" right="0.25" top="0.75" bottom="0.75" header="0.3" footer="0.3"/>
  <pageSetup scale="75" fitToHeight="0" orientation="landscape" r:id="rId1"/>
  <headerFooter differentFirst="1">
    <oddFooter>Page &amp;P of &amp;N</oddFooter>
  </headerFooter>
  <ignoredErrors>
    <ignoredError sqref="G5:H5 K5:L5"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5EA0A6E-39FD-48B4-B9CA-B7E95526FCCA}"/>
</file>

<file path=customXml/itemProps2.xml><?xml version="1.0" encoding="utf-8"?>
<ds:datastoreItem xmlns:ds="http://schemas.openxmlformats.org/officeDocument/2006/customXml" ds:itemID="{A288C711-500B-406C-B239-E04DBEA66430}"/>
</file>

<file path=customXml/itemProps3.xml><?xml version="1.0" encoding="utf-8"?>
<ds:datastoreItem xmlns:ds="http://schemas.openxmlformats.org/officeDocument/2006/customXml" ds:itemID="{86438FA1-0A66-42E0-A87F-C95CF24BAB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Weight Tracker</vt:lpstr>
      <vt:lpstr>Waist Tracker</vt:lpstr>
      <vt:lpstr>Bicep Tracker</vt:lpstr>
      <vt:lpstr>Hips Tracker</vt:lpstr>
      <vt:lpstr>Thigh Tracker</vt:lpstr>
      <vt:lpstr>Activity Log</vt:lpstr>
      <vt:lpstr>Food Log</vt:lpstr>
      <vt:lpstr>Category1</vt:lpstr>
      <vt:lpstr>Category2</vt:lpstr>
      <vt:lpstr>Category3</vt:lpstr>
      <vt:lpstr>Category4</vt:lpstr>
      <vt:lpstr>Category5</vt:lpstr>
      <vt:lpstr>'Weight Tracker'!CurrentWeight</vt:lpstr>
      <vt:lpstr>DateLookup</vt:lpstr>
      <vt:lpstr>'Weight Tracker'!Gender</vt:lpstr>
      <vt:lpstr>'Weight Tracker'!Goal1</vt:lpstr>
      <vt:lpstr>'Weight Tracker'!Goal1Label</vt:lpstr>
      <vt:lpstr>'Weight Tracker'!Goal2</vt:lpstr>
      <vt:lpstr>'Weight Tracker'!Goal2Label</vt:lpstr>
      <vt:lpstr>'Weight Tracker'!Goal3</vt:lpstr>
      <vt:lpstr>'Weight Tracker'!Goal3Label</vt:lpstr>
      <vt:lpstr>'Weight Tracker'!Goal4</vt:lpstr>
      <vt:lpstr>'Weight Tracker'!Goal4Label</vt:lpstr>
      <vt:lpstr>'Weight Tracker'!GoalWeight</vt:lpstr>
      <vt:lpstr>'Weight Tracker'!Height</vt:lpstr>
      <vt:lpstr>'Activity Log'!Print_Titles</vt:lpstr>
      <vt:lpstr>'Bicep Tracker'!Print_Titles</vt:lpstr>
      <vt:lpstr>'Food Log'!Print_Titles</vt:lpstr>
      <vt:lpstr>'Hips Tracker'!Print_Titles</vt:lpstr>
      <vt:lpstr>'Thigh Tracker'!Print_Titles</vt:lpstr>
      <vt:lpstr>'Waist Tracker'!Print_Titles</vt:lpstr>
      <vt:lpstr>'Weight Tracker'!Print_Titles</vt:lpstr>
      <vt:lpstr>'Weight Tracker'!UnitOfMeasure</vt:lpstr>
      <vt:lpstr>'Weight Tracker'!WeightLabel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2019-06-24T05:48:26Z</dcterms:created>
  <dcterms:modified xsi:type="dcterms:W3CDTF">2019-06-24T05:48:29Z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