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codeName="ThisWorkbook"/>
  <mc:AlternateContent xmlns:mc="http://schemas.openxmlformats.org/markup-compatibility/2006">
    <mc:Choice Requires="x15">
      <x15ac:absPath xmlns:x15ac="http://schemas.microsoft.com/office/spreadsheetml/2010/11/ac" url="C:\Users\admin\Desktop\en-GB\"/>
    </mc:Choice>
  </mc:AlternateContent>
  <xr:revisionPtr revIDLastSave="0" documentId="13_ncr:1_{20A6A56B-D525-4BA2-BC88-83A29F2BF900}" xr6:coauthVersionLast="43" xr6:coauthVersionMax="43" xr10:uidLastSave="{00000000-0000-0000-0000-000000000000}"/>
  <bookViews>
    <workbookView xWindow="-120" yWindow="-120" windowWidth="28860" windowHeight="16110" xr2:uid="{00000000-000D-0000-FFFF-FFFF00000000}"/>
  </bookViews>
  <sheets>
    <sheet name="Financial Report" sheetId="3" r:id="rId1"/>
    <sheet name="Financial Data Input" sheetId="1" r:id="rId2"/>
    <sheet name="Key Metric Settings" sheetId="4" r:id="rId3"/>
    <sheet name="Calculations" sheetId="2" state="hidden" r:id="rId4"/>
  </sheets>
  <definedNames>
    <definedName name="lstMetrics">OFFSET('Financial Data Input'!$B$6:$B$30,0,0,COUNTA('Financial Data Input'!$B$6:$B$30))</definedName>
    <definedName name="lstYears">OFFSET('Financial Data Input'!$B$5:$I$5,0,1,1,COUNTA('Financial Data Input'!$B$5:$I$5)-1)</definedName>
    <definedName name="_xlnm.Print_Area" localSheetId="0">'Financial Report'!$A$1:$M$40</definedName>
    <definedName name="SelectedYear">'Financial Report'!$K$2</definedName>
    <definedName name="Years">Calculations!$I$6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C5" i="1" l="1"/>
  <c r="E5" i="1"/>
  <c r="F5" i="1"/>
  <c r="G5" i="1"/>
  <c r="H5" i="1"/>
  <c r="I5" i="1"/>
  <c r="E15" i="3" l="1"/>
  <c r="D15" i="3"/>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D38" i="2"/>
  <c r="E38" i="2"/>
  <c r="B32" i="3"/>
  <c r="E32" i="3" s="1"/>
  <c r="F7" i="3"/>
  <c r="B35" i="3"/>
  <c r="E35" i="3" s="1"/>
  <c r="D6" i="4"/>
  <c r="D7" i="4"/>
  <c r="D8" i="4"/>
  <c r="D9" i="4"/>
  <c r="D5" i="4"/>
  <c r="B7" i="3" l="1"/>
  <c r="C4" i="2"/>
  <c r="D4" i="2" s="1"/>
  <c r="D3" i="2"/>
  <c r="H7" i="3"/>
  <c r="D7" i="3"/>
  <c r="J7" i="3"/>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<sst xmlns="http://schemas.openxmlformats.org/spreadsheetml/2006/main" count="43" uniqueCount="37">
  <si>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ANNUAL FINANCIAL REPORT</t>
  </si>
  <si>
    <t>YOUR COMPANY NAME</t>
  </si>
  <si>
    <t>KEY METRICS</t>
  </si>
  <si>
    <t>ALL METRICS</t>
  </si>
  <si>
    <t>METRIC</t>
  </si>
  <si>
    <t>Tap to change report’s Key Metrics</t>
  </si>
  <si>
    <t>Do not modify the information below. Tap to enter Financial Data</t>
  </si>
  <si>
    <t>% CHANGE</t>
  </si>
  <si>
    <t>Select report year in Cell L2</t>
  </si>
  <si>
    <t>To edit data, select the Financial Data Input sheet</t>
  </si>
  <si>
    <t>INPUT YOUR FINANCIAL DATA</t>
  </si>
  <si>
    <t xml:space="preserve"> YOU CAN DEFINE UP TO 25 KEY METRICS FOR 7 YEARS</t>
  </si>
  <si>
    <t>Tap to view Financial Report</t>
  </si>
  <si>
    <t>METRIC NAME</t>
  </si>
  <si>
    <t>OPERATING EXPENSES</t>
  </si>
  <si>
    <t>OPERATING PROFIT</t>
  </si>
  <si>
    <t>DEPRECIATION</t>
  </si>
  <si>
    <t>INTEREST</t>
  </si>
  <si>
    <t>NET PROFIT</t>
  </si>
  <si>
    <t>TAX</t>
  </si>
  <si>
    <t>PROFIT AFTER TAX</t>
  </si>
  <si>
    <t>METRIC 1</t>
  </si>
  <si>
    <t>METRIC 2</t>
  </si>
  <si>
    <t>METRIC 3</t>
  </si>
  <si>
    <t>METRIC 4</t>
  </si>
  <si>
    <t>METRIC 5</t>
  </si>
  <si>
    <t>METRIC 6</t>
  </si>
  <si>
    <t>DEFINE KEY METRICS HERE</t>
  </si>
  <si>
    <t xml:space="preserve"> SELECT UP TO 5 KEY METRICS TO APPEAR AT THE TOP OF THE REPORT</t>
  </si>
  <si>
    <t xml:space="preserve">  Tap to view Financial Report</t>
  </si>
  <si>
    <t>This worksheet is used for the Financial Report calculations and should remain hidden.</t>
  </si>
  <si>
    <t>This year</t>
  </si>
  <si>
    <t>Previous year</t>
  </si>
  <si>
    <t>Position</t>
  </si>
  <si>
    <t>Key Metrics</t>
  </si>
  <si>
    <t>All Metrics (works for up to 25 metrics)</t>
  </si>
  <si>
    <t>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</si>
</sst>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168" fontId="0" fillId="0" borderId="35" xfId="0" applyNumberFormat="1" applyFill="1" applyBorder="1" applyAlignment="1">
      <alignment vertical="center"/>
    </xf>
    <xf numFmtId="168" fontId="0" fillId="0" borderId="11" xfId="0" applyNumberFormat="1" applyFill="1" applyBorder="1" applyAlignment="1">
      <alignment vertical="center"/>
    </xf>
    <xf numFmtId="168" fontId="0" fillId="0" borderId="36" xfId="0" applyNumberFormat="1" applyFill="1" applyBorder="1" applyAlignment="1">
      <alignment vertical="center"/>
    </xf>
    <xf numFmtId="168" fontId="0" fillId="0" borderId="34" xfId="0" applyNumberFormat="1" applyBorder="1" applyAlignment="1" applyProtection="1">
      <alignment horizontal="right" vertical="center"/>
      <protection locked="0"/>
    </xf>
    <xf numFmtId="168" fontId="0" fillId="0" borderId="34" xfId="0" applyNumberFormat="1" applyBorder="1" applyAlignment="1" applyProtection="1">
      <alignment horizontal="right" vertical="center" indent="1"/>
      <protection locked="0"/>
    </xf>
    <xf numFmtId="168" fontId="0" fillId="0" borderId="0" xfId="0" applyNumberFormat="1" applyBorder="1" applyAlignment="1" applyProtection="1">
      <alignment horizontal="right" vertical="center"/>
      <protection locked="0"/>
    </xf>
    <xf numFmtId="168" fontId="0" fillId="0" borderId="0" xfId="0" applyNumberFormat="1" applyBorder="1" applyAlignment="1" applyProtection="1">
      <alignment horizontal="right" vertical="center" indent="1"/>
      <protection locked="0"/>
    </xf>
    <xf numFmtId="168" fontId="0" fillId="0" borderId="13" xfId="0" applyNumberFormat="1" applyBorder="1" applyAlignment="1" applyProtection="1">
      <alignment horizontal="right" vertical="center"/>
      <protection locked="0"/>
    </xf>
    <xf numFmtId="168" fontId="0" fillId="0" borderId="13" xfId="0" applyNumberFormat="1" applyBorder="1" applyAlignment="1" applyProtection="1">
      <alignment horizontal="right" vertical="center" indent="1"/>
      <protection locked="0"/>
    </xf>
    <xf numFmtId="168" fontId="0" fillId="0" borderId="39" xfId="0" applyNumberFormat="1" applyFill="1" applyBorder="1" applyAlignment="1">
      <alignment vertical="center"/>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168" fontId="0" fillId="0" borderId="40" xfId="0" applyNumberFormat="1" applyFill="1" applyBorder="1" applyAlignment="1">
      <alignment vertical="center"/>
    </xf>
    <xf numFmtId="168" fontId="0" fillId="0" borderId="34" xfId="0" applyNumberFormat="1" applyFill="1" applyBorder="1" applyAlignment="1">
      <alignment vertical="center"/>
    </xf>
    <xf numFmtId="0" fontId="0" fillId="0" borderId="11" xfId="0" applyFill="1" applyBorder="1" applyAlignment="1">
      <alignment horizontal="left" vertical="center" indent="1"/>
    </xf>
    <xf numFmtId="0" fontId="0" fillId="0" borderId="36" xfId="0" applyFill="1" applyBorder="1" applyAlignment="1">
      <alignment horizontal="left" vertical="center" indent="1"/>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0" fillId="0" borderId="11" xfId="0" applyFill="1" applyBorder="1" applyAlignment="1">
      <alignment vertical="center"/>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5" xfId="0" applyFill="1" applyBorder="1" applyAlignment="1">
      <alignment vertical="center"/>
    </xf>
    <xf numFmtId="0" fontId="0" fillId="0" borderId="36" xfId="0" applyFill="1" applyBorder="1" applyAlignment="1">
      <alignment vertical="center"/>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cellXfs>
  <cellStyles count="17">
    <cellStyle name="Comma" xfId="11" builtinId="3" customBuiltin="1"/>
    <cellStyle name="Comma [0]" xfId="12" builtinId="6" customBuiltin="1"/>
    <cellStyle name="Currency" xfId="13" builtinId="4" customBuiltin="1"/>
    <cellStyle name="Currency [0]" xfId="14" builtinId="7" customBuiltin="1"/>
    <cellStyle name="Followed Hyperlink" xfId="10" builtinId="9" customBuiltin="1"/>
    <cellStyle name="Heading 1" xfId="3" builtinId="16" customBuiltin="1"/>
    <cellStyle name="Heading 2" xfId="4" builtinId="17" customBuiltin="1"/>
    <cellStyle name="Heading 3" xfId="8" builtinId="18" customBuiltin="1"/>
    <cellStyle name="Hyperlink" xfId="9" builtinId="8" customBuiltin="1"/>
    <cellStyle name="Key Metric Header" xfId="5" xr:uid="{00000000-0005-0000-0000-000009000000}"/>
    <cellStyle name="Key Metric Percentage" xfId="7" xr:uid="{00000000-0005-0000-0000-00000A000000}"/>
    <cellStyle name="Key Metric Value" xfId="6" xr:uid="{00000000-0005-0000-0000-00000B000000}"/>
    <cellStyle name="Normal" xfId="0" builtinId="0" customBuiltin="1"/>
    <cellStyle name="Note" xfId="15" builtinId="10" customBuiltin="1"/>
    <cellStyle name="Percent" xfId="1" builtinId="5"/>
    <cellStyle name="Title" xfId="2" builtinId="15" customBuiltin="1"/>
    <cellStyle name="Total" xfId="16" builtinId="25"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N40"/>
  <sheetViews>
    <sheetView showGridLines="0" tabSelected="1" zoomScaleNormal="100" workbookViewId="0"/>
  </sheetViews>
  <sheetFormatPr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17.75" customWidth="1"/>
    <col min="15" max="15" width="10" customWidth="1"/>
    <col min="16" max="18" width="10"/>
  </cols>
  <sheetData>
    <row r="1" spans="2:14" ht="8.25" customHeight="1" thickBot="1" x14ac:dyDescent="0.35">
      <c r="B1" s="71" t="s">
        <v>0</v>
      </c>
      <c r="C1" s="71"/>
      <c r="D1" s="71"/>
      <c r="E1" s="71"/>
      <c r="F1" s="71"/>
      <c r="G1" s="71"/>
      <c r="H1" s="71"/>
      <c r="I1" s="71"/>
      <c r="J1" s="71"/>
      <c r="K1" s="16"/>
      <c r="L1" s="16"/>
    </row>
    <row r="2" spans="2:14" ht="38.25" customHeight="1" thickBot="1" x14ac:dyDescent="0.35">
      <c r="B2" s="71"/>
      <c r="C2" s="71"/>
      <c r="D2" s="71"/>
      <c r="E2" s="71"/>
      <c r="F2" s="71"/>
      <c r="G2" s="71"/>
      <c r="H2" s="71"/>
      <c r="I2" s="71"/>
      <c r="J2" s="71"/>
      <c r="K2" s="75">
        <v>2018</v>
      </c>
      <c r="L2" s="75"/>
      <c r="N2" s="45" t="s">
        <v>8</v>
      </c>
    </row>
    <row r="3" spans="2:14" ht="63.75" customHeight="1" thickBot="1" x14ac:dyDescent="0.35">
      <c r="B3" s="72" t="s">
        <v>1</v>
      </c>
      <c r="C3" s="72"/>
      <c r="D3" s="72"/>
      <c r="E3" s="72"/>
      <c r="F3" s="72"/>
      <c r="G3" s="72"/>
      <c r="H3" s="72"/>
      <c r="I3" s="72"/>
      <c r="J3" s="72"/>
      <c r="K3" s="72"/>
      <c r="L3" s="72"/>
      <c r="N3" s="45" t="s">
        <v>9</v>
      </c>
    </row>
    <row r="4" spans="2:14" ht="6.75" customHeight="1" thickBot="1" x14ac:dyDescent="0.35">
      <c r="B4" s="73"/>
      <c r="C4" s="73"/>
      <c r="D4" s="73"/>
      <c r="E4" s="73"/>
      <c r="F4" s="73"/>
      <c r="G4" s="73"/>
      <c r="H4" s="73"/>
      <c r="I4" s="73"/>
      <c r="J4" s="73"/>
      <c r="K4" s="73"/>
      <c r="L4" s="73"/>
    </row>
    <row r="5" spans="2:14" ht="24" customHeight="1" thickBot="1" x14ac:dyDescent="0.35">
      <c r="B5" s="88" t="s">
        <v>2</v>
      </c>
      <c r="C5" s="88"/>
      <c r="D5" s="70" t="s">
        <v>5</v>
      </c>
      <c r="E5" s="70"/>
      <c r="F5" s="70"/>
      <c r="G5" s="70"/>
      <c r="H5" s="70"/>
      <c r="I5" s="70"/>
      <c r="J5" s="70"/>
      <c r="K5" s="70"/>
      <c r="L5" s="70"/>
    </row>
    <row r="6" spans="2:14" s="9" customFormat="1" ht="18.75" customHeight="1" thickBot="1" x14ac:dyDescent="0.35">
      <c r="B6" s="17"/>
      <c r="C6" s="17"/>
      <c r="D6" s="29"/>
      <c r="E6" s="17"/>
      <c r="F6" s="17"/>
      <c r="G6" s="17"/>
      <c r="H6" s="17"/>
      <c r="I6" s="17"/>
      <c r="J6" s="60"/>
      <c r="K6" s="60"/>
      <c r="L6" s="60"/>
    </row>
    <row r="7" spans="2:14" ht="22.5" customHeight="1" x14ac:dyDescent="0.25">
      <c r="B7" s="27" t="str">
        <f>Calculations!B8</f>
        <v>REVENUES</v>
      </c>
      <c r="C7" s="18"/>
      <c r="D7" s="28" t="str">
        <f>Calculations!B9</f>
        <v>NET PROFIT</v>
      </c>
      <c r="E7" s="18"/>
      <c r="F7" s="28" t="str">
        <f>Calculations!B10</f>
        <v>INTEREST</v>
      </c>
      <c r="G7" s="18"/>
      <c r="H7" s="28" t="str">
        <f>Calculations!B11</f>
        <v>DEPRECIATION</v>
      </c>
      <c r="I7" s="18"/>
      <c r="J7" s="85" t="str">
        <f>Calculations!B12</f>
        <v>OPERATING PROFIT</v>
      </c>
      <c r="K7" s="86"/>
      <c r="L7" s="87"/>
      <c r="M7" s="8"/>
    </row>
    <row r="8" spans="2:14" ht="42" customHeight="1" x14ac:dyDescent="0.3">
      <c r="B8" s="24">
        <f ca="1">IFERROR(Calculations!G8,"")</f>
        <v>180026.63</v>
      </c>
      <c r="C8" s="16"/>
      <c r="D8" s="24">
        <f ca="1">IFERROR(Calculations!G9,"")</f>
        <v>66272.100000000006</v>
      </c>
      <c r="E8" s="16"/>
      <c r="F8" s="24">
        <f ca="1">IFERROR(Calculations!G10,"")</f>
        <v>3338.3</v>
      </c>
      <c r="G8" s="16"/>
      <c r="H8" s="23">
        <f ca="1">IFERROR(Calculations!G11,"")</f>
        <v>5068.42</v>
      </c>
      <c r="I8" s="19"/>
      <c r="J8" s="79">
        <f ca="1">IFERROR(Calculations!G12,"")</f>
        <v>77317.83</v>
      </c>
      <c r="K8" s="80"/>
      <c r="L8" s="81"/>
    </row>
    <row r="9" spans="2:14" s="4" customFormat="1" ht="18.75" customHeight="1" x14ac:dyDescent="0.3">
      <c r="B9" s="26">
        <f ca="1">Calculations!H8</f>
        <v>9.0775909245357722E-2</v>
      </c>
      <c r="C9" s="16"/>
      <c r="D9" s="25">
        <f ca="1">Calculations!H9</f>
        <v>7.7882732612067906E-2</v>
      </c>
      <c r="E9" s="16"/>
      <c r="F9" s="25">
        <f ca="1">Calculations!H10</f>
        <v>6.0272571644545136E-2</v>
      </c>
      <c r="G9" s="16"/>
      <c r="H9" s="25">
        <f ca="1">Calculations!H11</f>
        <v>8.8194725035877219E-3</v>
      </c>
      <c r="I9" s="16"/>
      <c r="J9" s="76">
        <f ca="1">Calculations!H12</f>
        <v>7.3293999655530406E-3</v>
      </c>
      <c r="K9" s="77"/>
      <c r="L9" s="78"/>
      <c r="M9" s="5"/>
    </row>
    <row r="10" spans="2:14" ht="18.75" customHeight="1" x14ac:dyDescent="0.3">
      <c r="B10" s="20"/>
      <c r="C10" s="46"/>
      <c r="D10" s="20"/>
      <c r="E10" s="16"/>
      <c r="F10" s="20"/>
      <c r="G10" s="47"/>
      <c r="H10" s="21"/>
      <c r="I10" s="48"/>
      <c r="J10" s="82"/>
      <c r="K10" s="83"/>
      <c r="L10" s="84"/>
      <c r="M10" s="6"/>
    </row>
    <row r="11" spans="2:14" ht="18.75" customHeight="1" thickBot="1" x14ac:dyDescent="0.35">
      <c r="B11" s="22"/>
      <c r="C11" s="16"/>
      <c r="D11" s="22"/>
      <c r="E11" s="16"/>
      <c r="F11" s="22"/>
      <c r="G11" s="16"/>
      <c r="H11" s="22"/>
      <c r="I11" s="16"/>
      <c r="J11" s="61"/>
      <c r="K11" s="62"/>
      <c r="L11" s="63"/>
    </row>
    <row r="12" spans="2:14" ht="18.75" customHeight="1" thickBot="1" x14ac:dyDescent="0.35">
      <c r="B12" s="16"/>
      <c r="C12" s="16"/>
      <c r="D12" s="16"/>
      <c r="E12" s="16"/>
      <c r="F12" s="16"/>
      <c r="G12" s="16"/>
      <c r="H12" s="16"/>
      <c r="I12" s="16"/>
      <c r="J12" s="16"/>
      <c r="K12" s="16"/>
      <c r="L12" s="16"/>
    </row>
    <row r="13" spans="2:14" ht="24" customHeight="1" thickBot="1" x14ac:dyDescent="0.35">
      <c r="B13" s="69" t="s">
        <v>3</v>
      </c>
      <c r="C13" s="69"/>
      <c r="D13" s="70" t="s">
        <v>6</v>
      </c>
      <c r="E13" s="70"/>
      <c r="F13" s="70"/>
      <c r="G13" s="70"/>
      <c r="H13" s="70"/>
      <c r="I13" s="70"/>
      <c r="J13" s="70"/>
      <c r="K13" s="70"/>
      <c r="L13" s="70"/>
    </row>
    <row r="14" spans="2:14" ht="18.75" customHeight="1" x14ac:dyDescent="0.3">
      <c r="B14" s="64"/>
      <c r="C14" s="64"/>
      <c r="D14" s="64"/>
      <c r="E14" s="64"/>
      <c r="F14" s="64"/>
      <c r="G14" s="64"/>
      <c r="H14" s="64"/>
      <c r="I14" s="64"/>
      <c r="J14" s="64"/>
      <c r="K14" s="64"/>
      <c r="L14" s="64"/>
    </row>
    <row r="15" spans="2:14" ht="18.75" customHeight="1" x14ac:dyDescent="0.3">
      <c r="B15" s="89" t="s">
        <v>4</v>
      </c>
      <c r="C15" s="89"/>
      <c r="D15" s="38" t="str">
        <f>"REPORT YEAR ("&amp;SelectedYear&amp;")"</f>
        <v>REPORT YEAR (2018)</v>
      </c>
      <c r="E15" s="59" t="str">
        <f>"PREVIOUS YEAR ("&amp;SelectedYear-1&amp;")"</f>
        <v>PREVIOUS YEAR (2017)</v>
      </c>
      <c r="F15" s="59"/>
      <c r="G15" s="59"/>
      <c r="H15" s="39" t="s">
        <v>7</v>
      </c>
      <c r="I15" s="91" t="str">
        <f ca="1">CONCATENATE(Years,"-YEAR TREND")</f>
        <v>5-YEAR TREND</v>
      </c>
      <c r="J15" s="91"/>
      <c r="K15" s="91"/>
      <c r="L15" s="91"/>
    </row>
    <row r="16" spans="2:14" ht="30" customHeight="1" x14ac:dyDescent="0.3">
      <c r="B16" s="90" t="str">
        <f>Calculations!B15</f>
        <v>REVENUES</v>
      </c>
      <c r="C16" s="90"/>
      <c r="D16" s="49">
        <f ca="1">IF($B16="","",Calculations!G15)</f>
        <v>180026.63</v>
      </c>
      <c r="E16" s="66">
        <f ca="1">IF($B16="","",Calculations!F15)</f>
        <v>165044.56</v>
      </c>
      <c r="F16" s="66"/>
      <c r="G16" s="66"/>
      <c r="H16" s="40">
        <f t="shared" ref="H16:H40" ca="1" si="0">IFERROR(D16/E16-1,"")</f>
        <v>9.0775909245357722E-2</v>
      </c>
      <c r="I16" s="92"/>
      <c r="J16" s="92"/>
      <c r="K16" s="92"/>
      <c r="L16" s="92"/>
    </row>
    <row r="17" spans="2:12" ht="30" customHeight="1" x14ac:dyDescent="0.3">
      <c r="B17" s="67" t="str">
        <f>Calculations!B16</f>
        <v>OPERATING EXPENSES</v>
      </c>
      <c r="C17" s="67"/>
      <c r="D17" s="50">
        <f ca="1">IF($B17="","",Calculations!G16)</f>
        <v>80883.33</v>
      </c>
      <c r="E17" s="65">
        <f ca="1">IF($B17="","",Calculations!F16)</f>
        <v>81674.37</v>
      </c>
      <c r="F17" s="65"/>
      <c r="G17" s="65"/>
      <c r="H17" s="10">
        <f t="shared" ca="1" si="0"/>
        <v>-9.6852905017815738E-3</v>
      </c>
      <c r="I17" s="74"/>
      <c r="J17" s="74"/>
      <c r="K17" s="74"/>
      <c r="L17" s="74"/>
    </row>
    <row r="18" spans="2:12" ht="30" customHeight="1" x14ac:dyDescent="0.3">
      <c r="B18" s="67" t="str">
        <f>Calculations!B17</f>
        <v>OPERATING PROFIT</v>
      </c>
      <c r="C18" s="67"/>
      <c r="D18" s="50">
        <f ca="1">IF($B18="","",Calculations!G17)</f>
        <v>77317.83</v>
      </c>
      <c r="E18" s="65">
        <f ca="1">IF($B18="","",Calculations!F17)</f>
        <v>76755.259999999995</v>
      </c>
      <c r="F18" s="65"/>
      <c r="G18" s="65"/>
      <c r="H18" s="10">
        <f t="shared" ca="1" si="0"/>
        <v>7.3293999655530406E-3</v>
      </c>
      <c r="I18" s="74"/>
      <c r="J18" s="74"/>
      <c r="K18" s="74"/>
      <c r="L18" s="74"/>
    </row>
    <row r="19" spans="2:12" ht="30" customHeight="1" x14ac:dyDescent="0.3">
      <c r="B19" s="67" t="str">
        <f>Calculations!B18</f>
        <v>DEPRECIATION</v>
      </c>
      <c r="C19" s="67"/>
      <c r="D19" s="50">
        <f ca="1">IF($B19="","",Calculations!G18)</f>
        <v>5068.42</v>
      </c>
      <c r="E19" s="65">
        <f ca="1">IF($B19="","",Calculations!F18)</f>
        <v>5024.1099999999997</v>
      </c>
      <c r="F19" s="65"/>
      <c r="G19" s="65"/>
      <c r="H19" s="10">
        <f t="shared" ca="1" si="0"/>
        <v>8.8194725035877219E-3</v>
      </c>
      <c r="I19" s="74"/>
      <c r="J19" s="74"/>
      <c r="K19" s="74"/>
      <c r="L19" s="74"/>
    </row>
    <row r="20" spans="2:12" ht="30" customHeight="1" x14ac:dyDescent="0.3">
      <c r="B20" s="67" t="str">
        <f>Calculations!B19</f>
        <v>INTEREST</v>
      </c>
      <c r="C20" s="67"/>
      <c r="D20" s="50">
        <f ca="1">IF($B20="","",Calculations!G19)</f>
        <v>3338.3</v>
      </c>
      <c r="E20" s="65">
        <f ca="1">IF($B20="","",Calculations!F19)</f>
        <v>3148.53</v>
      </c>
      <c r="F20" s="65"/>
      <c r="G20" s="65"/>
      <c r="H20" s="10">
        <f t="shared" ca="1" si="0"/>
        <v>6.0272571644545136E-2</v>
      </c>
      <c r="I20" s="74"/>
      <c r="J20" s="74"/>
      <c r="K20" s="74"/>
      <c r="L20" s="74"/>
    </row>
    <row r="21" spans="2:12" ht="30" customHeight="1" x14ac:dyDescent="0.3">
      <c r="B21" s="67" t="str">
        <f>Calculations!B20</f>
        <v>NET PROFIT</v>
      </c>
      <c r="C21" s="67"/>
      <c r="D21" s="50">
        <f ca="1">IF($B21="","",Calculations!G20)</f>
        <v>66272.100000000006</v>
      </c>
      <c r="E21" s="65">
        <f ca="1">IF($B21="","",Calculations!F20)</f>
        <v>61483.59</v>
      </c>
      <c r="F21" s="65"/>
      <c r="G21" s="65"/>
      <c r="H21" s="10">
        <f t="shared" ca="1" si="0"/>
        <v>7.7882732612067906E-2</v>
      </c>
      <c r="I21" s="74"/>
      <c r="J21" s="74"/>
      <c r="K21" s="74"/>
      <c r="L21" s="74"/>
    </row>
    <row r="22" spans="2:12" ht="30" customHeight="1" x14ac:dyDescent="0.3">
      <c r="B22" s="67" t="str">
        <f>Calculations!B21</f>
        <v>TAX</v>
      </c>
      <c r="C22" s="67"/>
      <c r="D22" s="50">
        <f ca="1">IF($B22="","",Calculations!G21)</f>
        <v>29424.53</v>
      </c>
      <c r="E22" s="65">
        <f ca="1">IF($B22="","",Calculations!F21)</f>
        <v>28335.67</v>
      </c>
      <c r="F22" s="65"/>
      <c r="G22" s="65"/>
      <c r="H22" s="10">
        <f t="shared" ca="1" si="0"/>
        <v>3.8427183828722011E-2</v>
      </c>
      <c r="I22" s="74"/>
      <c r="J22" s="74"/>
      <c r="K22" s="74"/>
      <c r="L22" s="74"/>
    </row>
    <row r="23" spans="2:12" ht="30" customHeight="1" x14ac:dyDescent="0.3">
      <c r="B23" s="67" t="str">
        <f>Calculations!B22</f>
        <v>PROFIT AFTER TAX</v>
      </c>
      <c r="C23" s="67"/>
      <c r="D23" s="50">
        <f ca="1">IF($B23="","",Calculations!G22)</f>
        <v>42438.2</v>
      </c>
      <c r="E23" s="65">
        <f ca="1">IF($B23="","",Calculations!F22)</f>
        <v>40607.730000000003</v>
      </c>
      <c r="F23" s="65"/>
      <c r="G23" s="65"/>
      <c r="H23" s="10">
        <f t="shared" ca="1" si="0"/>
        <v>4.5076885607740147E-2</v>
      </c>
      <c r="I23" s="74"/>
      <c r="J23" s="74"/>
      <c r="K23" s="74"/>
      <c r="L23" s="74"/>
    </row>
    <row r="24" spans="2:12" ht="30" customHeight="1" x14ac:dyDescent="0.3">
      <c r="B24" s="67" t="str">
        <f>Calculations!B23</f>
        <v>METRIC 1</v>
      </c>
      <c r="C24" s="67"/>
      <c r="D24" s="50">
        <f ca="1">IF($B24="","",Calculations!G23)</f>
        <v>16.78</v>
      </c>
      <c r="E24" s="65">
        <f ca="1">IF($B24="","",Calculations!F23)</f>
        <v>15.57</v>
      </c>
      <c r="F24" s="65"/>
      <c r="G24" s="65"/>
      <c r="H24" s="10">
        <f t="shared" ca="1" si="0"/>
        <v>7.7713551701991124E-2</v>
      </c>
      <c r="I24" s="74"/>
      <c r="J24" s="74"/>
      <c r="K24" s="74"/>
      <c r="L24" s="74"/>
    </row>
    <row r="25" spans="2:12" ht="30" customHeight="1" x14ac:dyDescent="0.3">
      <c r="B25" s="67" t="str">
        <f>Calculations!B24</f>
        <v>METRIC 2</v>
      </c>
      <c r="C25" s="67"/>
      <c r="D25" s="50">
        <f ca="1">IF($B25="","",Calculations!G24)</f>
        <v>21.84</v>
      </c>
      <c r="E25" s="65">
        <f ca="1">IF($B25="","",Calculations!F24)</f>
        <v>20.48</v>
      </c>
      <c r="F25" s="65"/>
      <c r="G25" s="65"/>
      <c r="H25" s="10">
        <f t="shared" ca="1" si="0"/>
        <v>6.640625E-2</v>
      </c>
      <c r="I25" s="74"/>
      <c r="J25" s="74"/>
      <c r="K25" s="74"/>
      <c r="L25" s="74"/>
    </row>
    <row r="26" spans="2:12" ht="30" customHeight="1" x14ac:dyDescent="0.3">
      <c r="B26" s="67" t="str">
        <f>Calculations!B25</f>
        <v>METRIC 3</v>
      </c>
      <c r="C26" s="67"/>
      <c r="D26" s="50">
        <f ca="1">IF($B26="","",Calculations!G25)</f>
        <v>26.39</v>
      </c>
      <c r="E26" s="65">
        <f ca="1">IF($B26="","",Calculations!F25)</f>
        <v>24.67</v>
      </c>
      <c r="F26" s="65"/>
      <c r="G26" s="65"/>
      <c r="H26" s="10">
        <f t="shared" ca="1" si="0"/>
        <v>6.9720308066477443E-2</v>
      </c>
      <c r="I26" s="74"/>
      <c r="J26" s="74"/>
      <c r="K26" s="74"/>
      <c r="L26" s="74"/>
    </row>
    <row r="27" spans="2:12" ht="30" customHeight="1" x14ac:dyDescent="0.3">
      <c r="B27" s="67" t="str">
        <f>Calculations!B26</f>
        <v>METRIC 4</v>
      </c>
      <c r="C27" s="67"/>
      <c r="D27" s="50">
        <f ca="1">IF($B27="","",Calculations!G26)</f>
        <v>14.59</v>
      </c>
      <c r="E27" s="65">
        <f ca="1">IF($B27="","",Calculations!F26)</f>
        <v>13.76</v>
      </c>
      <c r="F27" s="65"/>
      <c r="G27" s="65"/>
      <c r="H27" s="10">
        <f t="shared" ca="1" si="0"/>
        <v>6.0319767441860517E-2</v>
      </c>
      <c r="I27" s="74"/>
      <c r="J27" s="74"/>
      <c r="K27" s="74"/>
      <c r="L27" s="74"/>
    </row>
    <row r="28" spans="2:12" ht="30" customHeight="1" x14ac:dyDescent="0.3">
      <c r="B28" s="67" t="str">
        <f>Calculations!B27</f>
        <v>METRIC 5</v>
      </c>
      <c r="C28" s="67"/>
      <c r="D28" s="50">
        <f ca="1">IF($B28="","",Calculations!G27)</f>
        <v>1</v>
      </c>
      <c r="E28" s="65">
        <f ca="1">IF($B28="","",Calculations!F27)</f>
        <v>0.91</v>
      </c>
      <c r="F28" s="65"/>
      <c r="G28" s="65"/>
      <c r="H28" s="10">
        <f t="shared" ca="1" si="0"/>
        <v>9.8901098901098772E-2</v>
      </c>
      <c r="I28" s="74"/>
      <c r="J28" s="74"/>
      <c r="K28" s="74"/>
      <c r="L28" s="74"/>
    </row>
    <row r="29" spans="2:12" ht="30" customHeight="1" x14ac:dyDescent="0.3">
      <c r="B29" s="67" t="str">
        <f>Calculations!B28</f>
        <v>METRIC 6</v>
      </c>
      <c r="C29" s="67"/>
      <c r="D29" s="50">
        <f ca="1">IF($B29="","",Calculations!G28)</f>
        <v>0.3</v>
      </c>
      <c r="E29" s="65">
        <f ca="1">IF($B29="","",Calculations!F28)</f>
        <v>0.28999999999999998</v>
      </c>
      <c r="F29" s="65"/>
      <c r="G29" s="65"/>
      <c r="H29" s="10">
        <f t="shared" ca="1" si="0"/>
        <v>3.4482758620689724E-2</v>
      </c>
      <c r="I29" s="74"/>
      <c r="J29" s="74"/>
      <c r="K29" s="74"/>
      <c r="L29" s="74"/>
    </row>
    <row r="30" spans="2:12" ht="30" customHeight="1" x14ac:dyDescent="0.3">
      <c r="B30" s="67" t="str">
        <f>Calculations!B29</f>
        <v/>
      </c>
      <c r="C30" s="67"/>
      <c r="D30" s="50" t="str">
        <f>IF($B30="","",Calculations!G29)</f>
        <v/>
      </c>
      <c r="E30" s="65" t="str">
        <f>IF($B30="","",Calculations!F29)</f>
        <v/>
      </c>
      <c r="F30" s="65"/>
      <c r="G30" s="65"/>
      <c r="H30" s="10" t="str">
        <f t="shared" si="0"/>
        <v/>
      </c>
      <c r="I30" s="74"/>
      <c r="J30" s="74"/>
      <c r="K30" s="74"/>
      <c r="L30" s="74"/>
    </row>
    <row r="31" spans="2:12" ht="30" customHeight="1" x14ac:dyDescent="0.3">
      <c r="B31" s="67" t="str">
        <f>Calculations!B30</f>
        <v/>
      </c>
      <c r="C31" s="67"/>
      <c r="D31" s="50" t="str">
        <f>IF($B31="","",Calculations!G30)</f>
        <v/>
      </c>
      <c r="E31" s="65" t="str">
        <f>IF($B31="","",Calculations!F30)</f>
        <v/>
      </c>
      <c r="F31" s="65"/>
      <c r="G31" s="65"/>
      <c r="H31" s="10" t="str">
        <f t="shared" si="0"/>
        <v/>
      </c>
      <c r="I31" s="74"/>
      <c r="J31" s="74"/>
      <c r="K31" s="74"/>
      <c r="L31" s="74"/>
    </row>
    <row r="32" spans="2:12" ht="30" customHeight="1" x14ac:dyDescent="0.3">
      <c r="B32" s="67" t="str">
        <f>Calculations!B31</f>
        <v/>
      </c>
      <c r="C32" s="67"/>
      <c r="D32" s="50" t="str">
        <f>IF($B32="","",Calculations!G31)</f>
        <v/>
      </c>
      <c r="E32" s="65" t="str">
        <f>IF($B32="","",Calculations!F31)</f>
        <v/>
      </c>
      <c r="F32" s="65"/>
      <c r="G32" s="65"/>
      <c r="H32" s="10" t="str">
        <f t="shared" si="0"/>
        <v/>
      </c>
      <c r="I32" s="74"/>
      <c r="J32" s="74"/>
      <c r="K32" s="74"/>
      <c r="L32" s="74"/>
    </row>
    <row r="33" spans="2:12" ht="30" customHeight="1" x14ac:dyDescent="0.3">
      <c r="B33" s="67" t="str">
        <f>Calculations!B32</f>
        <v/>
      </c>
      <c r="C33" s="67"/>
      <c r="D33" s="50" t="str">
        <f>IF($B33="","",Calculations!G32)</f>
        <v/>
      </c>
      <c r="E33" s="65" t="str">
        <f>IF($B33="","",Calculations!F32)</f>
        <v/>
      </c>
      <c r="F33" s="65"/>
      <c r="G33" s="65"/>
      <c r="H33" s="10" t="str">
        <f t="shared" si="0"/>
        <v/>
      </c>
      <c r="I33" s="74"/>
      <c r="J33" s="74"/>
      <c r="K33" s="74"/>
      <c r="L33" s="74"/>
    </row>
    <row r="34" spans="2:12" ht="30" customHeight="1" x14ac:dyDescent="0.3">
      <c r="B34" s="67" t="str">
        <f>Calculations!B33</f>
        <v/>
      </c>
      <c r="C34" s="67"/>
      <c r="D34" s="50" t="str">
        <f>IF($B34="","",Calculations!G33)</f>
        <v/>
      </c>
      <c r="E34" s="65" t="str">
        <f>IF($B34="","",Calculations!F33)</f>
        <v/>
      </c>
      <c r="F34" s="65"/>
      <c r="G34" s="65"/>
      <c r="H34" s="10" t="str">
        <f t="shared" si="0"/>
        <v/>
      </c>
      <c r="I34" s="74"/>
      <c r="J34" s="74"/>
      <c r="K34" s="74"/>
      <c r="L34" s="74"/>
    </row>
    <row r="35" spans="2:12" ht="30" customHeight="1" x14ac:dyDescent="0.3">
      <c r="B35" s="67" t="str">
        <f>Calculations!B34</f>
        <v/>
      </c>
      <c r="C35" s="67"/>
      <c r="D35" s="50" t="str">
        <f>IF($B35="","",Calculations!G34)</f>
        <v/>
      </c>
      <c r="E35" s="65" t="str">
        <f>IF($B35="","",Calculations!F34)</f>
        <v/>
      </c>
      <c r="F35" s="65"/>
      <c r="G35" s="65"/>
      <c r="H35" s="10" t="str">
        <f t="shared" si="0"/>
        <v/>
      </c>
      <c r="I35" s="74"/>
      <c r="J35" s="74"/>
      <c r="K35" s="74"/>
      <c r="L35" s="74"/>
    </row>
    <row r="36" spans="2:12" ht="30" customHeight="1" x14ac:dyDescent="0.3">
      <c r="B36" s="67" t="str">
        <f>Calculations!B35</f>
        <v/>
      </c>
      <c r="C36" s="67"/>
      <c r="D36" s="50" t="str">
        <f>IF($B36="","",Calculations!G35)</f>
        <v/>
      </c>
      <c r="E36" s="65" t="str">
        <f>IF($B36="","",Calculations!F35)</f>
        <v/>
      </c>
      <c r="F36" s="65"/>
      <c r="G36" s="65"/>
      <c r="H36" s="10" t="str">
        <f t="shared" si="0"/>
        <v/>
      </c>
      <c r="I36" s="74"/>
      <c r="J36" s="74"/>
      <c r="K36" s="74"/>
      <c r="L36" s="74"/>
    </row>
    <row r="37" spans="2:12" ht="30" customHeight="1" x14ac:dyDescent="0.3">
      <c r="B37" s="67" t="str">
        <f>Calculations!B36</f>
        <v/>
      </c>
      <c r="C37" s="67"/>
      <c r="D37" s="50" t="str">
        <f>IF($B37="","",Calculations!G36)</f>
        <v/>
      </c>
      <c r="E37" s="65" t="str">
        <f>IF($B37="","",Calculations!F36)</f>
        <v/>
      </c>
      <c r="F37" s="65"/>
      <c r="G37" s="65"/>
      <c r="H37" s="10" t="str">
        <f t="shared" si="0"/>
        <v/>
      </c>
      <c r="I37" s="74"/>
      <c r="J37" s="74"/>
      <c r="K37" s="74"/>
      <c r="L37" s="74"/>
    </row>
    <row r="38" spans="2:12" ht="30" customHeight="1" x14ac:dyDescent="0.3">
      <c r="B38" s="67" t="str">
        <f>Calculations!B37</f>
        <v/>
      </c>
      <c r="C38" s="67"/>
      <c r="D38" s="50" t="str">
        <f>IF($B38="","",Calculations!G37)</f>
        <v/>
      </c>
      <c r="E38" s="65" t="str">
        <f>IF($B38="","",Calculations!F37)</f>
        <v/>
      </c>
      <c r="F38" s="65"/>
      <c r="G38" s="65"/>
      <c r="H38" s="10" t="str">
        <f t="shared" si="0"/>
        <v/>
      </c>
      <c r="I38" s="74"/>
      <c r="J38" s="74"/>
      <c r="K38" s="74"/>
      <c r="L38" s="74"/>
    </row>
    <row r="39" spans="2:12" ht="30" customHeight="1" x14ac:dyDescent="0.3">
      <c r="B39" s="67" t="str">
        <f>Calculations!B38</f>
        <v/>
      </c>
      <c r="C39" s="67"/>
      <c r="D39" s="50" t="str">
        <f>IF($B39="","",Calculations!G38)</f>
        <v/>
      </c>
      <c r="E39" s="65" t="str">
        <f>IF($B39="","",Calculations!F38)</f>
        <v/>
      </c>
      <c r="F39" s="65"/>
      <c r="G39" s="65"/>
      <c r="H39" s="10" t="str">
        <f t="shared" si="0"/>
        <v/>
      </c>
      <c r="I39" s="74"/>
      <c r="J39" s="74"/>
      <c r="K39" s="74"/>
      <c r="L39" s="74"/>
    </row>
    <row r="40" spans="2:12" ht="30" customHeight="1" x14ac:dyDescent="0.3">
      <c r="B40" s="68" t="str">
        <f>Calculations!B39</f>
        <v/>
      </c>
      <c r="C40" s="68"/>
      <c r="D40" s="51" t="str">
        <f>IF($B40="","",Calculations!G39)</f>
        <v/>
      </c>
      <c r="E40" s="58" t="str">
        <f>IF($B40="","",Calculations!F39)</f>
        <v/>
      </c>
      <c r="F40" s="58"/>
      <c r="G40" s="58"/>
      <c r="H40" s="41" t="str">
        <f t="shared" si="0"/>
        <v/>
      </c>
      <c r="I40" s="93"/>
      <c r="J40" s="93"/>
      <c r="K40" s="93"/>
      <c r="L40" s="93"/>
    </row>
  </sheetData>
  <sheetProtection selectLockedCells="1"/>
  <mergeCells count="92">
    <mergeCell ref="I32:L32"/>
    <mergeCell ref="I33:L33"/>
    <mergeCell ref="I40:L40"/>
    <mergeCell ref="I35:L35"/>
    <mergeCell ref="I36:L36"/>
    <mergeCell ref="I37:L37"/>
    <mergeCell ref="I38:L38"/>
    <mergeCell ref="I39:L39"/>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0:C40"/>
    <mergeCell ref="B33:C33"/>
    <mergeCell ref="B34:C34"/>
    <mergeCell ref="B35:C35"/>
    <mergeCell ref="B36:C36"/>
    <mergeCell ref="B37:C37"/>
    <mergeCell ref="E32:G32"/>
    <mergeCell ref="E33:G33"/>
    <mergeCell ref="B38:C38"/>
    <mergeCell ref="B39:C39"/>
    <mergeCell ref="E39:G39"/>
    <mergeCell ref="E34:G34"/>
    <mergeCell ref="E35:G35"/>
    <mergeCell ref="E36:G36"/>
    <mergeCell ref="E37:G37"/>
    <mergeCell ref="E38:G38"/>
    <mergeCell ref="E22:G22"/>
    <mergeCell ref="E23:G23"/>
    <mergeCell ref="E24:G24"/>
    <mergeCell ref="E25:G25"/>
    <mergeCell ref="E26:G26"/>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elect Year from the list. Select CANCEL, press ALT+DOWN ARROW for options, then DOWN ARROW and ENTER to make selection" prompt="Select Year in this cell. Press ALT+DOWN ARROW for options, then DOWN ARROW and ENTER to make selection" sqref="K2:L2" xr:uid="{00000000-0002-0000-0000-000000000000}">
      <formula1>lstYears</formula1>
    </dataValidation>
    <dataValidation allowBlank="1" showInputMessage="1" showErrorMessage="1" prompt="Create Annual Financial Report in this workbook. Select year in cell K2 in this worksheet, D5 to navigate to Key Metric worksheet and D13 to navigate to Financial Data worksheet" sqref="A1" xr:uid="{00000000-0002-0000-0000-000001000000}"/>
    <dataValidation allowBlank="1" showInputMessage="1" showErrorMessage="1" prompt="Title of this worksheet is in this cell. Enter Company Name in cell below and select report year in cell to right. Tip is in cell N2 and N3" sqref="B1:J2" xr:uid="{00000000-0002-0000-0000-000002000000}"/>
    <dataValidation allowBlank="1" showInputMessage="1" showErrorMessage="1" prompt="Enter Company Name in this cell" sqref="B3:L4" xr:uid="{00000000-0002-0000-0000-000003000000}"/>
    <dataValidation allowBlank="1" showInputMessage="1" showErrorMessage="1" prompt="Select cell to right to navigate to Key Metric Settings worksheet" sqref="B5:C5" xr:uid="{00000000-0002-0000-0000-000004000000}"/>
    <dataValidation allowBlank="1" showInputMessage="1" showErrorMessage="1" prompt="Navigation link to Key Metric Settings worksheet" sqref="D5:L5" xr:uid="{00000000-0002-0000-0000-000005000000}"/>
    <dataValidation allowBlank="1" showInputMessage="1" showErrorMessage="1" prompt="Revenue, growth percent and sparklines are automatically updated in cells below" sqref="B7" xr:uid="{00000000-0002-0000-0000-000006000000}"/>
    <dataValidation allowBlank="1" showInputMessage="1" showErrorMessage="1" prompt="Total Revenue is automatically updated in this cell and growth percent in cell below" sqref="B8" xr:uid="{00000000-0002-0000-0000-000007000000}"/>
    <dataValidation allowBlank="1" showInputMessage="1" showErrorMessage="1" prompt="Growth percent is automatically updated in this cell and sparkline in cell below" sqref="B9 D9 F9 H9 J9:L9" xr:uid="{00000000-0002-0000-0000-000008000000}"/>
    <dataValidation allowBlank="1" showInputMessage="1" showErrorMessage="1" prompt="Net Profit, growth percent and sparklines are automatically updated in cells below" sqref="D7" xr:uid="{00000000-0002-0000-0000-000009000000}"/>
    <dataValidation allowBlank="1" showInputMessage="1" showErrorMessage="1" prompt="Net Profit is automatically updated in this cell and growth percent in cell below" sqref="D8" xr:uid="{00000000-0002-0000-0000-00000A000000}"/>
    <dataValidation allowBlank="1" showInputMessage="1" showErrorMessage="1" prompt="Interest, growth percent and sparklines are automatically updated in cells below" sqref="F7" xr:uid="{00000000-0002-0000-0000-00000B000000}"/>
    <dataValidation allowBlank="1" showInputMessage="1" showErrorMessage="1" prompt="Interest is automatically updated in this cell and growth percent in cell below" sqref="F8" xr:uid="{00000000-0002-0000-0000-00000C000000}"/>
    <dataValidation allowBlank="1" showInputMessage="1" showErrorMessage="1" prompt="Depreciation amount, growth percent and sparklines are automatically updated in cells below" sqref="H7" xr:uid="{00000000-0002-0000-0000-00000D000000}"/>
    <dataValidation allowBlank="1" showInputMessage="1" showErrorMessage="1" prompt="Depreciation amount is automatically updated in this cell and growth percent in cell below" sqref="H8" xr:uid="{00000000-0002-0000-0000-00000E000000}"/>
    <dataValidation allowBlank="1" showInputMessage="1" showErrorMessage="1" prompt="Operating Profit, growth percent and sparklines are automatically updated in cells below" sqref="J7:L7" xr:uid="{00000000-0002-0000-0000-00000F000000}"/>
    <dataValidation allowBlank="1" showInputMessage="1" showErrorMessage="1" prompt="Operating Profit is automatically updated in this cell and growth percent in cell below" sqref="J8:L8" xr:uid="{00000000-0002-0000-0000-000010000000}"/>
    <dataValidation allowBlank="1" showInputMessage="1" showErrorMessage="1" prompt="All Metrics data will be automatically updated in table starting in cell B15" sqref="B13:C13" xr:uid="{00000000-0002-0000-0000-000011000000}"/>
    <dataValidation allowBlank="1" showInputMessage="1" showErrorMessage="1" prompt="Metrics are automatically updated in this column under this heading" sqref="B15" xr:uid="{00000000-0002-0000-0000-000012000000}"/>
    <dataValidation allowBlank="1" showInputMessage="1" showErrorMessage="1" prompt="Report Year figures are automatically updated in this column under this heading" sqref="D15" xr:uid="{00000000-0002-0000-0000-000013000000}"/>
    <dataValidation allowBlank="1" showInputMessage="1" showErrorMessage="1" prompt="Previous Year figures are automatically updated in this column under this heading" sqref="E15" xr:uid="{00000000-0002-0000-0000-000014000000}"/>
    <dataValidation allowBlank="1" showInputMessage="1" showErrorMessage="1" prompt="Percent Change and icon are automatically updated in this column under this heading" sqref="H15" xr:uid="{00000000-0002-0000-0000-000015000000}"/>
    <dataValidation allowBlank="1" showInputMessage="1" showErrorMessage="1" prompt="5-Year Trend line is automatically updated in this column under this heading" sqref="I15:L15" xr:uid="{00000000-0002-0000-0000-000016000000}"/>
    <dataValidation allowBlank="1" showInputMessage="1" showErrorMessage="1" prompt="Navigation link to Financial Data Input worksheet" sqref="D13:L13" xr:uid="{00000000-0002-0000-0000-000017000000}"/>
  </dataValidations>
  <hyperlinks>
    <hyperlink ref="D5" location="'Key Metric Settings'!C5" tooltip="Select to navigate to Key Metrics Settings worksheet" display="Tap to change report Key Metrics" xr:uid="{00000000-0004-0000-0000-000000000000}"/>
    <hyperlink ref="D13:H13" location="'Financial Data Input'!B6" tooltip="Select to navigate to Financial Data Input worksheet" display="Do not modify the information below. Tap to enter Financial Data" xr:uid="{00000000-0004-0000-0000-000001000000}"/>
    <hyperlink ref="D5:L5" location="'Key Metric Settings'!A1" tooltip="Select to navigate to Key Metrics Settings worksheet" display="Tap to change report Key Metrics" xr:uid="{00000000-0004-0000-0000-000002000000}"/>
    <hyperlink ref="D13:L13" location="'Financial Data Input'!A1" tooltip="Select to navigate to Financial Data Input worksheet" display="Do not modify the information below. Tap to enter Financial Data" xr:uid="{00000000-0004-0000-0000-000003000000}"/>
  </hyperlinks>
  <printOptions horizontalCentered="1"/>
  <pageMargins left="0.7" right="0.7" top="0.75" bottom="0.75" header="0.3" footer="0.3"/>
  <pageSetup scale="65" orientation="portrait" r:id="rId1"/>
  <extLst>
    <ext xmlns:x14="http://schemas.microsoft.com/office/spreadsheetml/2009/9/main" uri="{05C60535-1F16-4fd2-B633-F4F36F0B64E0}">
      <x14:sparklineGroups xmlns:xm="http://schemas.microsoft.com/office/excel/2006/main">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Calculations!C8:G8</xm:f>
              <xm:sqref>B10</xm:sqref>
            </x14:sparkline>
            <x14:sparkline>
              <xm:f>Calculations!C9:G9</xm:f>
              <xm:sqref>D10</xm:sqref>
            </x14:sparkline>
            <x14:sparkline>
              <xm:f>Calculations!C10:G10</xm:f>
              <xm:sqref>F10</xm:sqref>
            </x14:sparkline>
            <x14:sparkline>
              <xm:f>Calculations!C11:G11</xm:f>
              <xm:sqref>H10</xm:sqref>
            </x14:sparkline>
            <x14:sparkline>
              <xm:f>Calculations!C12:G12</xm:f>
              <xm:sqref>J10</xm:sqref>
            </x14:sparkline>
          </x14:sparklines>
        </x14:sparklineGroup>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Calculations!C15:G15</xm:f>
              <xm:sqref>I16</xm:sqref>
            </x14:sparkline>
            <x14:sparkline>
              <xm:f>Calculations!C16:G16</xm:f>
              <xm:sqref>I17</xm:sqref>
            </x14:sparkline>
            <x14:sparkline>
              <xm:f>Calculations!C17:G17</xm:f>
              <xm:sqref>I18</xm:sqref>
            </x14:sparkline>
            <x14:sparkline>
              <xm:f>Calculations!C18:G18</xm:f>
              <xm:sqref>I19</xm:sqref>
            </x14:sparkline>
            <x14:sparkline>
              <xm:f>Calculations!C19:G19</xm:f>
              <xm:sqref>I20</xm:sqref>
            </x14:sparkline>
            <x14:sparkline>
              <xm:f>Calculations!C20:G20</xm:f>
              <xm:sqref>I21</xm:sqref>
            </x14:sparkline>
            <x14:sparkline>
              <xm:f>Calculations!C21:G21</xm:f>
              <xm:sqref>I22</xm:sqref>
            </x14:sparkline>
            <x14:sparkline>
              <xm:f>Calculations!C22:G22</xm:f>
              <xm:sqref>I23</xm:sqref>
            </x14:sparkline>
            <x14:sparkline>
              <xm:f>Calculations!C23:G23</xm:f>
              <xm:sqref>I24</xm:sqref>
            </x14:sparkline>
            <x14:sparkline>
              <xm:f>Calculations!C24:G24</xm:f>
              <xm:sqref>I25</xm:sqref>
            </x14:sparkline>
            <x14:sparkline>
              <xm:f>Calculations!C25:G25</xm:f>
              <xm:sqref>I26</xm:sqref>
            </x14:sparkline>
            <x14:sparkline>
              <xm:f>Calculations!C26:G26</xm:f>
              <xm:sqref>I27</xm:sqref>
            </x14:sparkline>
            <x14:sparkline>
              <xm:f>Calculations!C27:G27</xm:f>
              <xm:sqref>I28</xm:sqref>
            </x14:sparkline>
            <x14:sparkline>
              <xm:f>Calculations!C28:G28</xm:f>
              <xm:sqref>I29</xm:sqref>
            </x14:sparkline>
            <x14:sparkline>
              <xm:f>Calculations!C29:G29</xm:f>
              <xm:sqref>I30</xm:sqref>
            </x14:sparkline>
            <x14:sparkline>
              <xm:f>Calculations!C30:G30</xm:f>
              <xm:sqref>I31</xm:sqref>
            </x14:sparkline>
            <x14:sparkline>
              <xm:f>Calculations!C31:G31</xm:f>
              <xm:sqref>I32</xm:sqref>
            </x14:sparkline>
            <x14:sparkline>
              <xm:f>Calculations!C32:G32</xm:f>
              <xm:sqref>I33</xm:sqref>
            </x14:sparkline>
            <x14:sparkline>
              <xm:f>Calculations!C33:G33</xm:f>
              <xm:sqref>I34</xm:sqref>
            </x14:sparkline>
            <x14:sparkline>
              <xm:f>Calculations!C34:G34</xm:f>
              <xm:sqref>I35</xm:sqref>
            </x14:sparkline>
            <x14:sparkline>
              <xm:f>Calculations!C35:G35</xm:f>
              <xm:sqref>I36</xm:sqref>
            </x14:sparkline>
            <x14:sparkline>
              <xm:f>Calculations!C36:G36</xm:f>
              <xm:sqref>I37</xm:sqref>
            </x14:sparkline>
            <x14:sparkline>
              <xm:f>Calculations!C37:G37</xm:f>
              <xm:sqref>I38</xm:sqref>
            </x14:sparkline>
            <x14:sparkline>
              <xm:f>Calculations!C38:G38</xm:f>
              <xm:sqref>I39</xm:sqref>
            </x14:sparkline>
            <x14:sparkline>
              <xm:f>Calculations!C39:G39</xm:f>
              <xm:sqref>I40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21.375" customWidth="1"/>
    <col min="3" max="9" width="17.25" customWidth="1"/>
    <col min="10" max="10" width="1.625" customWidth="1"/>
  </cols>
  <sheetData>
    <row r="1" spans="2:9" ht="8.25" customHeight="1" x14ac:dyDescent="0.3">
      <c r="B1" s="96" t="s">
        <v>10</v>
      </c>
      <c r="C1" s="96"/>
      <c r="D1" s="96"/>
      <c r="E1" s="96"/>
      <c r="F1" s="96"/>
      <c r="G1" s="96"/>
      <c r="H1" s="96"/>
      <c r="I1" s="96"/>
    </row>
    <row r="2" spans="2:9" ht="38.25" customHeight="1" x14ac:dyDescent="0.3">
      <c r="B2" s="96"/>
      <c r="C2" s="96"/>
      <c r="D2" s="96"/>
      <c r="E2" s="96"/>
      <c r="F2" s="96"/>
      <c r="G2" s="96"/>
      <c r="H2" s="96"/>
      <c r="I2" s="96"/>
    </row>
    <row r="3" spans="2:9" ht="18" x14ac:dyDescent="0.3">
      <c r="B3" s="94" t="s">
        <v>11</v>
      </c>
      <c r="C3" s="94"/>
      <c r="D3" s="94"/>
      <c r="E3" s="94"/>
      <c r="F3" s="94"/>
      <c r="G3" s="94"/>
      <c r="H3" s="94"/>
      <c r="I3" s="94"/>
    </row>
    <row r="4" spans="2:9" ht="25.5" customHeight="1" x14ac:dyDescent="0.3">
      <c r="B4" s="95" t="s">
        <v>12</v>
      </c>
      <c r="C4" s="95"/>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36</v>
      </c>
      <c r="C6" s="52">
        <v>125000</v>
      </c>
      <c r="D6" s="52">
        <v>134137.45000000001</v>
      </c>
      <c r="E6" s="52">
        <v>142728.38</v>
      </c>
      <c r="F6" s="52">
        <v>150687.46</v>
      </c>
      <c r="G6" s="52">
        <v>165044.56</v>
      </c>
      <c r="H6" s="52">
        <v>180026.63</v>
      </c>
      <c r="I6" s="53">
        <v>180583.88</v>
      </c>
    </row>
    <row r="7" spans="2:9" s="5" customFormat="1" ht="30" customHeight="1" x14ac:dyDescent="0.3">
      <c r="B7" s="15" t="s">
        <v>14</v>
      </c>
      <c r="C7" s="54">
        <v>65000</v>
      </c>
      <c r="D7" s="54">
        <v>70962.31</v>
      </c>
      <c r="E7" s="54">
        <v>75924.86</v>
      </c>
      <c r="F7" s="54">
        <v>78901.27</v>
      </c>
      <c r="G7" s="54">
        <v>81674.37</v>
      </c>
      <c r="H7" s="54">
        <v>80883.33</v>
      </c>
      <c r="I7" s="55">
        <v>94419.45</v>
      </c>
    </row>
    <row r="8" spans="2:9" s="5" customFormat="1" ht="30" customHeight="1" x14ac:dyDescent="0.3">
      <c r="B8" s="15" t="s">
        <v>15</v>
      </c>
      <c r="C8" s="54">
        <v>60000</v>
      </c>
      <c r="D8" s="54">
        <v>64207.3</v>
      </c>
      <c r="E8" s="54">
        <v>68857.69</v>
      </c>
      <c r="F8" s="54">
        <v>75643.25</v>
      </c>
      <c r="G8" s="54">
        <v>76755.259999999995</v>
      </c>
      <c r="H8" s="54">
        <v>77317.83</v>
      </c>
      <c r="I8" s="55">
        <v>73425.990000000005</v>
      </c>
    </row>
    <row r="9" spans="2:9" s="5" customFormat="1" ht="30" customHeight="1" x14ac:dyDescent="0.3">
      <c r="B9" s="15" t="s">
        <v>16</v>
      </c>
      <c r="C9" s="54">
        <v>4500</v>
      </c>
      <c r="D9" s="54">
        <v>4517.7700000000004</v>
      </c>
      <c r="E9" s="54">
        <v>4656.92</v>
      </c>
      <c r="F9" s="54">
        <v>4974.21</v>
      </c>
      <c r="G9" s="54">
        <v>5024.1099999999997</v>
      </c>
      <c r="H9" s="54">
        <v>5068.42</v>
      </c>
      <c r="I9" s="55">
        <v>5546.88</v>
      </c>
    </row>
    <row r="10" spans="2:9" s="5" customFormat="1" ht="30" customHeight="1" x14ac:dyDescent="0.3">
      <c r="B10" s="15" t="s">
        <v>17</v>
      </c>
      <c r="C10" s="54">
        <v>2500</v>
      </c>
      <c r="D10" s="54">
        <v>2745.82</v>
      </c>
      <c r="E10" s="54">
        <v>2893.11</v>
      </c>
      <c r="F10" s="54">
        <v>3136.12</v>
      </c>
      <c r="G10" s="54">
        <v>3148.53</v>
      </c>
      <c r="H10" s="54">
        <v>3338.3</v>
      </c>
      <c r="I10" s="55">
        <v>3789.47</v>
      </c>
    </row>
    <row r="11" spans="2:9" s="5" customFormat="1" ht="30" customHeight="1" x14ac:dyDescent="0.3">
      <c r="B11" s="15" t="s">
        <v>18</v>
      </c>
      <c r="C11" s="54">
        <v>54000</v>
      </c>
      <c r="D11" s="54">
        <v>54761.074999999997</v>
      </c>
      <c r="E11" s="54">
        <v>55860.81</v>
      </c>
      <c r="F11" s="54">
        <v>59747.95</v>
      </c>
      <c r="G11" s="54">
        <v>61483.59</v>
      </c>
      <c r="H11" s="54">
        <v>66272.100000000006</v>
      </c>
      <c r="I11" s="55">
        <v>67474.850000000006</v>
      </c>
    </row>
    <row r="12" spans="2:9" s="5" customFormat="1" ht="30" customHeight="1" x14ac:dyDescent="0.3">
      <c r="B12" s="15" t="s">
        <v>19</v>
      </c>
      <c r="C12" s="54">
        <v>22000</v>
      </c>
      <c r="D12" s="54">
        <v>23920.54</v>
      </c>
      <c r="E12" s="54">
        <v>25576.74</v>
      </c>
      <c r="F12" s="54">
        <v>27498.86</v>
      </c>
      <c r="G12" s="54">
        <v>28335.67</v>
      </c>
      <c r="H12" s="54">
        <v>29424.53</v>
      </c>
      <c r="I12" s="55">
        <v>31408.25</v>
      </c>
    </row>
    <row r="13" spans="2:9" s="5" customFormat="1" ht="30" customHeight="1" x14ac:dyDescent="0.3">
      <c r="B13" s="15" t="s">
        <v>20</v>
      </c>
      <c r="C13" s="54">
        <v>32000</v>
      </c>
      <c r="D13" s="54">
        <v>34943.49</v>
      </c>
      <c r="E13" s="54">
        <v>38418.53</v>
      </c>
      <c r="F13" s="54">
        <v>39895.050000000003</v>
      </c>
      <c r="G13" s="54">
        <v>40607.730000000003</v>
      </c>
      <c r="H13" s="54">
        <v>42438.2</v>
      </c>
      <c r="I13" s="55">
        <v>50247.68</v>
      </c>
    </row>
    <row r="14" spans="2:9" s="5" customFormat="1" ht="30" customHeight="1" x14ac:dyDescent="0.3">
      <c r="B14" s="15" t="s">
        <v>21</v>
      </c>
      <c r="C14" s="54">
        <v>12.8</v>
      </c>
      <c r="D14" s="54">
        <v>12.81</v>
      </c>
      <c r="E14" s="54">
        <v>13.78</v>
      </c>
      <c r="F14" s="54">
        <v>14.29</v>
      </c>
      <c r="G14" s="54">
        <v>15.57</v>
      </c>
      <c r="H14" s="54">
        <v>16.78</v>
      </c>
      <c r="I14" s="55">
        <v>19.96</v>
      </c>
    </row>
    <row r="15" spans="2:9" s="5" customFormat="1" ht="30" customHeight="1" x14ac:dyDescent="0.3">
      <c r="B15" s="15" t="s">
        <v>22</v>
      </c>
      <c r="C15" s="54">
        <v>18.2</v>
      </c>
      <c r="D15" s="54">
        <v>18.59</v>
      </c>
      <c r="E15" s="54">
        <v>19.22</v>
      </c>
      <c r="F15" s="54">
        <v>20.170000000000002</v>
      </c>
      <c r="G15" s="54">
        <v>20.48</v>
      </c>
      <c r="H15" s="54">
        <v>21.84</v>
      </c>
      <c r="I15" s="55">
        <v>26.01</v>
      </c>
    </row>
    <row r="16" spans="2:9" s="5" customFormat="1" ht="30" customHeight="1" x14ac:dyDescent="0.3">
      <c r="B16" s="15" t="s">
        <v>23</v>
      </c>
      <c r="C16" s="54">
        <v>19.100000000000001</v>
      </c>
      <c r="D16" s="54">
        <v>20.55</v>
      </c>
      <c r="E16" s="54">
        <v>21.87</v>
      </c>
      <c r="F16" s="54">
        <v>23.19</v>
      </c>
      <c r="G16" s="54">
        <v>24.67</v>
      </c>
      <c r="H16" s="54">
        <v>26.39</v>
      </c>
      <c r="I16" s="55">
        <v>31.08</v>
      </c>
    </row>
    <row r="17" spans="2:9" s="5" customFormat="1" ht="30" customHeight="1" x14ac:dyDescent="0.3">
      <c r="B17" s="15" t="s">
        <v>24</v>
      </c>
      <c r="C17" s="54">
        <v>12.1</v>
      </c>
      <c r="D17" s="54">
        <v>12.21</v>
      </c>
      <c r="E17" s="54">
        <v>12.59</v>
      </c>
      <c r="F17" s="54">
        <v>13.7</v>
      </c>
      <c r="G17" s="54">
        <v>13.76</v>
      </c>
      <c r="H17" s="54">
        <v>14.59</v>
      </c>
      <c r="I17" s="55">
        <v>14.92</v>
      </c>
    </row>
    <row r="18" spans="2:9" s="5" customFormat="1" ht="30" customHeight="1" x14ac:dyDescent="0.3">
      <c r="B18" s="15" t="s">
        <v>25</v>
      </c>
      <c r="C18" s="54">
        <v>0.75</v>
      </c>
      <c r="D18" s="54">
        <v>0.79</v>
      </c>
      <c r="E18" s="54">
        <v>0.85</v>
      </c>
      <c r="F18" s="54">
        <v>0.89</v>
      </c>
      <c r="G18" s="54">
        <v>0.91</v>
      </c>
      <c r="H18" s="54">
        <v>1</v>
      </c>
      <c r="I18" s="55">
        <v>1.03</v>
      </c>
    </row>
    <row r="19" spans="2:9" s="5" customFormat="1" ht="30" customHeight="1" x14ac:dyDescent="0.3">
      <c r="B19" s="15" t="s">
        <v>26</v>
      </c>
      <c r="C19" s="54">
        <v>0.23</v>
      </c>
      <c r="D19" s="54">
        <v>0.25</v>
      </c>
      <c r="E19" s="54">
        <v>0.27</v>
      </c>
      <c r="F19" s="54">
        <v>0.28000000000000003</v>
      </c>
      <c r="G19" s="54">
        <v>0.28999999999999998</v>
      </c>
      <c r="H19" s="54">
        <v>0.3</v>
      </c>
      <c r="I19" s="55">
        <v>0.34</v>
      </c>
    </row>
    <row r="20" spans="2:9" s="5" customFormat="1" ht="30" customHeight="1" x14ac:dyDescent="0.3">
      <c r="B20" s="15"/>
      <c r="C20" s="54"/>
      <c r="D20" s="54"/>
      <c r="E20" s="54"/>
      <c r="F20" s="54"/>
      <c r="G20" s="54"/>
      <c r="H20" s="54"/>
      <c r="I20" s="55"/>
    </row>
    <row r="21" spans="2:9" ht="30" customHeight="1" x14ac:dyDescent="0.3">
      <c r="B21" s="15"/>
      <c r="C21" s="54"/>
      <c r="D21" s="54"/>
      <c r="E21" s="54"/>
      <c r="F21" s="54"/>
      <c r="G21" s="54"/>
      <c r="H21" s="54"/>
      <c r="I21" s="55"/>
    </row>
    <row r="22" spans="2:9" ht="30" customHeight="1" x14ac:dyDescent="0.3">
      <c r="B22" s="15"/>
      <c r="C22" s="54"/>
      <c r="D22" s="54"/>
      <c r="E22" s="54"/>
      <c r="F22" s="54"/>
      <c r="G22" s="54"/>
      <c r="H22" s="54"/>
      <c r="I22" s="55"/>
    </row>
    <row r="23" spans="2:9" ht="30" customHeight="1" x14ac:dyDescent="0.3">
      <c r="B23" s="15"/>
      <c r="C23" s="54"/>
      <c r="D23" s="54"/>
      <c r="E23" s="54"/>
      <c r="F23" s="54"/>
      <c r="G23" s="54"/>
      <c r="H23" s="54"/>
      <c r="I23" s="55"/>
    </row>
    <row r="24" spans="2:9" ht="30" customHeight="1" x14ac:dyDescent="0.3">
      <c r="B24" s="15"/>
      <c r="C24" s="54"/>
      <c r="D24" s="54"/>
      <c r="E24" s="54"/>
      <c r="F24" s="54"/>
      <c r="G24" s="54"/>
      <c r="H24" s="54"/>
      <c r="I24" s="55"/>
    </row>
    <row r="25" spans="2:9" ht="30" customHeight="1" x14ac:dyDescent="0.3">
      <c r="B25" s="15"/>
      <c r="C25" s="54"/>
      <c r="D25" s="54"/>
      <c r="E25" s="54"/>
      <c r="F25" s="54"/>
      <c r="G25" s="54"/>
      <c r="H25" s="54"/>
      <c r="I25" s="55"/>
    </row>
    <row r="26" spans="2:9" ht="30" customHeight="1" x14ac:dyDescent="0.3">
      <c r="B26" s="15"/>
      <c r="C26" s="54"/>
      <c r="D26" s="54"/>
      <c r="E26" s="54"/>
      <c r="F26" s="54"/>
      <c r="G26" s="54"/>
      <c r="H26" s="54"/>
      <c r="I26" s="55"/>
    </row>
    <row r="27" spans="2:9" ht="30" customHeight="1" x14ac:dyDescent="0.3">
      <c r="B27" s="15"/>
      <c r="C27" s="54"/>
      <c r="D27" s="54"/>
      <c r="E27" s="54"/>
      <c r="F27" s="54"/>
      <c r="G27" s="54"/>
      <c r="H27" s="54"/>
      <c r="I27" s="55"/>
    </row>
    <row r="28" spans="2:9" ht="30" customHeight="1" x14ac:dyDescent="0.3">
      <c r="B28" s="15"/>
      <c r="C28" s="54"/>
      <c r="D28" s="54"/>
      <c r="E28" s="54"/>
      <c r="F28" s="54"/>
      <c r="G28" s="54"/>
      <c r="H28" s="54"/>
      <c r="I28" s="55"/>
    </row>
    <row r="29" spans="2:9" ht="30" customHeight="1" x14ac:dyDescent="0.3">
      <c r="B29" s="15"/>
      <c r="C29" s="54"/>
      <c r="D29" s="54"/>
      <c r="E29" s="54"/>
      <c r="F29" s="54"/>
      <c r="G29" s="54"/>
      <c r="H29" s="54"/>
      <c r="I29" s="55"/>
    </row>
    <row r="30" spans="2:9" ht="30" customHeight="1" x14ac:dyDescent="0.3">
      <c r="B30" s="15"/>
      <c r="C30" s="56"/>
      <c r="D30" s="56"/>
      <c r="E30" s="56"/>
      <c r="F30" s="56"/>
      <c r="G30" s="56"/>
      <c r="H30" s="56"/>
      <c r="I30" s="57"/>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Enter financial data of up to 25 key metrics and seven years in table starting in cell B5 in this worksheet. Select cell B4 to navigate to Financial Report worksheet" sqref="A1" xr:uid="{00000000-0002-0000-0100-000000000000}"/>
    <dataValidation allowBlank="1" showInputMessage="1" showErrorMessage="1" prompt="Title of this worksheet is in this cell and tip in cell below" sqref="B1:I2" xr:uid="{00000000-0002-0000-0100-000001000000}"/>
    <dataValidation allowBlank="1" showInputMessage="1" showErrorMessage="1" prompt="Navigation link to Financial Report worksheet. Enter details in table below" sqref="B4:C4" xr:uid="{00000000-0002-0000-0100-000002000000}"/>
    <dataValidation allowBlank="1" showInputMessage="1" showErrorMessage="1" prompt="Tip is in this cell" sqref="B3:I3" xr:uid="{00000000-0002-0000-0100-000003000000}"/>
    <dataValidation allowBlank="1" showInputMessage="1" showErrorMessage="1" prompt="Year is automatically updated in this cell. Enter figures for this year in this column under this heading" sqref="C5 D5:I5" xr:uid="{00000000-0002-0000-0100-000004000000}"/>
    <dataValidation allowBlank="1" showInputMessage="1" showErrorMessage="1" prompt="Enter Metric Name in this column under this heading" sqref="B5" xr:uid="{00000000-0002-0000-0100-000005000000}"/>
  </dataValidations>
  <hyperlinks>
    <hyperlink ref="B4" location="'Financial Report'!A1" tooltip="Select to navigate to Financial Report worksheet " display="Tap to view Financial Report" xr:uid="{00000000-0004-0000-0100-000000000000}"/>
  </hyperlinks>
  <printOptions horizontalCentered="1"/>
  <pageMargins left="0.25" right="0.25" top="0.75" bottom="0.75" header="0.3" footer="0.3"/>
  <pageSetup scale="72"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sheetPr>
  <dimension ref="B1:H9"/>
  <sheetViews>
    <sheetView showGridLines="0" zoomScaleNormal="100" workbookViewId="0"/>
  </sheetViews>
  <sheetFormatPr defaultRowHeight="30" customHeight="1" x14ac:dyDescent="0.3"/>
  <cols>
    <col min="1" max="1" width="1.625" customWidth="1"/>
    <col min="2" max="2" width="4.25" customWidth="1"/>
    <col min="3" max="3" width="23.875" customWidth="1"/>
    <col min="4" max="4" width="3.875" customWidth="1"/>
    <col min="5" max="6" width="18" customWidth="1"/>
    <col min="9" max="9" width="1.625" customWidth="1"/>
  </cols>
  <sheetData>
    <row r="1" spans="2:8" ht="8.25" customHeight="1" x14ac:dyDescent="0.3">
      <c r="B1" s="96" t="s">
        <v>27</v>
      </c>
      <c r="C1" s="96"/>
      <c r="D1" s="96"/>
      <c r="E1" s="96"/>
      <c r="F1" s="96"/>
      <c r="G1" s="96"/>
      <c r="H1" s="96"/>
    </row>
    <row r="2" spans="2:8" ht="38.25" customHeight="1" x14ac:dyDescent="0.3">
      <c r="B2" s="96"/>
      <c r="C2" s="96"/>
      <c r="D2" s="96"/>
      <c r="E2" s="96"/>
      <c r="F2" s="96"/>
      <c r="G2" s="96"/>
      <c r="H2" s="96"/>
    </row>
    <row r="3" spans="2:8" ht="25.5" customHeight="1" x14ac:dyDescent="0.25">
      <c r="B3" s="98" t="s">
        <v>28</v>
      </c>
      <c r="C3" s="98"/>
      <c r="D3" s="98"/>
      <c r="E3" s="98"/>
      <c r="F3" s="98"/>
      <c r="G3" s="98"/>
      <c r="H3" s="98"/>
    </row>
    <row r="4" spans="2:8" ht="30" customHeight="1" thickBot="1" x14ac:dyDescent="0.35">
      <c r="B4" s="97" t="s">
        <v>29</v>
      </c>
      <c r="C4" s="97"/>
      <c r="D4" s="97"/>
    </row>
    <row r="5" spans="2:8" s="12" customFormat="1" ht="30" customHeight="1" x14ac:dyDescent="0.3">
      <c r="B5" s="42">
        <v>1</v>
      </c>
      <c r="C5" s="30" t="s">
        <v>36</v>
      </c>
      <c r="D5" s="11" t="str">
        <f>IF(ISBLANK(C5),"← Please select a value from drop-down",IF(COUNTIF($C$5:C5,C5)&gt;1,"You have selected "&amp;C5&amp;" twice.",""))</f>
        <v/>
      </c>
      <c r="G5"/>
    </row>
    <row r="6" spans="2:8" s="12" customFormat="1" ht="30" customHeight="1" x14ac:dyDescent="0.3">
      <c r="B6" s="43">
        <v>2</v>
      </c>
      <c r="C6" s="31" t="s">
        <v>18</v>
      </c>
      <c r="D6" s="11" t="str">
        <f>IF(ISBLANK(C6),"← Please select a value from drop-down",IF(COUNTIF($C$5:C6,C6)&gt;1,"You have selected "&amp;C6&amp;" twice.",""))</f>
        <v/>
      </c>
      <c r="G6"/>
    </row>
    <row r="7" spans="2:8" s="12" customFormat="1" ht="30" customHeight="1" x14ac:dyDescent="0.3">
      <c r="B7" s="43">
        <v>3</v>
      </c>
      <c r="C7" s="32" t="s">
        <v>17</v>
      </c>
      <c r="D7" s="11" t="str">
        <f>IF(ISBLANK(C7),"← Please select a value from drop-down",IF(COUNTIF($C$5:C7,C7)&gt;1,"You have selected "&amp;C7&amp;" twice.",""))</f>
        <v/>
      </c>
      <c r="G7"/>
    </row>
    <row r="8" spans="2:8" s="12" customFormat="1" ht="30" customHeight="1" x14ac:dyDescent="0.3">
      <c r="B8" s="43">
        <v>4</v>
      </c>
      <c r="C8" s="32" t="s">
        <v>16</v>
      </c>
      <c r="D8" s="11" t="str">
        <f>IF(ISBLANK(C8),"← Please select a value from drop-down",IF(COUNTIF($C$5:C8,C8)&gt;1,"You have selected "&amp;C8&amp;" twice.",""))</f>
        <v/>
      </c>
    </row>
    <row r="9" spans="2:8" s="12" customFormat="1" ht="30" customHeight="1" thickBot="1" x14ac:dyDescent="0.35">
      <c r="B9" s="44">
        <v>5</v>
      </c>
      <c r="C9" s="33" t="s">
        <v>15</v>
      </c>
      <c r="D9" s="11" t="str">
        <f>IF(ISBLANK(C9),"← Please select a value from drop-down",IF(COUNTIF($C$5:C9,C9)&gt;1,"You have selected "&amp;C9&amp;" twice.",""))</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5:C9" xr:uid="{00000000-0002-0000-0200-000000000000}">
      <formula1>lstMetrics</formula1>
    </dataValidation>
    <dataValidation allowBlank="1" showInputMessage="1" showErrorMessage="1" prompt="Select Key Metrics to be shown at the top of the annual financial report in this worksheet. Select cell B4 to navigate to Financial Report worksheet" sqref="A1" xr:uid="{00000000-0002-0000-0200-000001000000}"/>
    <dataValidation allowBlank="1" showInputMessage="1" showErrorMessage="1" prompt="Title of this worksheet is in this cell and tip in cell below" sqref="B1:H2" xr:uid="{00000000-0002-0000-0200-000002000000}"/>
    <dataValidation allowBlank="1" showInputMessage="1" showErrorMessage="1" prompt="Navigation link to Financial Report worksheet. Select Key Metrics in cells below, cells C5 to C9" sqref="B4:D4" xr:uid="{00000000-0002-0000-0200-000003000000}"/>
  </dataValidations>
  <hyperlinks>
    <hyperlink ref="B4:C4" location="'Financial Report'!A1" tooltip="View financial report" display="  Click to view Financial Report" xr:uid="{00000000-0004-0000-0200-000000000000}"/>
    <hyperlink ref="B4:D4" location="'Financial Report'!A1" tooltip="Select to navigate to Financial Report worksheet" display="  Tap to view Financial Report"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workbookViewId="0"/>
  </sheetViews>
  <sheetFormatPr defaultRowHeight="16.5" x14ac:dyDescent="0.3"/>
  <cols>
    <col min="2" max="2" width="32.75" customWidth="1"/>
  </cols>
  <sheetData>
    <row r="1" spans="1:9" s="12" customFormat="1" ht="34.5" customHeight="1" x14ac:dyDescent="0.3">
      <c r="A1" s="13" t="s">
        <v>30</v>
      </c>
    </row>
    <row r="2" spans="1:9" s="12" customFormat="1" x14ac:dyDescent="0.3">
      <c r="D2" s="6" t="s">
        <v>33</v>
      </c>
    </row>
    <row r="3" spans="1:9" ht="19.5" customHeight="1" x14ac:dyDescent="0.3">
      <c r="B3" t="s">
        <v>31</v>
      </c>
      <c r="C3" s="2">
        <f>SelectedYear</f>
        <v>2018</v>
      </c>
      <c r="D3">
        <f ca="1">MATCH(C3,lstYears,0)+1</f>
        <v>7</v>
      </c>
    </row>
    <row r="4" spans="1:9" ht="19.5" customHeight="1" x14ac:dyDescent="0.3">
      <c r="B4" t="s">
        <v>32</v>
      </c>
      <c r="C4" s="2">
        <f>C3-1</f>
        <v>2017</v>
      </c>
      <c r="D4">
        <f ca="1">MATCH(C4,lstYears,0)+1</f>
        <v>6</v>
      </c>
    </row>
    <row r="5" spans="1:9" ht="19.5" customHeight="1" x14ac:dyDescent="0.3"/>
    <row r="6" spans="1:9" ht="19.5" customHeight="1" thickBot="1" x14ac:dyDescent="0.35">
      <c r="B6" t="s">
        <v>33</v>
      </c>
      <c r="C6" s="1">
        <f ca="1">MATCH(C7,lstYears,0)+1</f>
        <v>3</v>
      </c>
      <c r="D6" s="1">
        <f ca="1">MATCH(D7,lstYears,0)+1</f>
        <v>4</v>
      </c>
      <c r="E6" s="1">
        <f ca="1">MATCH(E7,lstYears,0)+1</f>
        <v>5</v>
      </c>
      <c r="F6" s="1">
        <f ca="1">MATCH(F7,lstYears,0)+1</f>
        <v>6</v>
      </c>
      <c r="G6" s="1">
        <f ca="1">MATCH(G7,lstYears,0)+1</f>
        <v>7</v>
      </c>
      <c r="I6">
        <f ca="1">COUNT(C6:G6)</f>
        <v>5</v>
      </c>
    </row>
    <row r="7" spans="1:9" ht="19.5" thickBot="1" x14ac:dyDescent="0.35">
      <c r="B7" s="7" t="s">
        <v>34</v>
      </c>
      <c r="C7" s="14">
        <f>D7-1</f>
        <v>2014</v>
      </c>
      <c r="D7" s="14">
        <f>E7-1</f>
        <v>2015</v>
      </c>
      <c r="E7" s="14">
        <f>F7-1</f>
        <v>2016</v>
      </c>
      <c r="F7" s="14">
        <f>G7-1</f>
        <v>2017</v>
      </c>
      <c r="G7" s="14">
        <f>C3</f>
        <v>2018</v>
      </c>
      <c r="H7" s="7"/>
    </row>
    <row r="8" spans="1:9" ht="19.5" customHeight="1" x14ac:dyDescent="0.3">
      <c r="A8">
        <f>MATCH(B8,'Financial Data Input'!$B$6:$B$30,0)</f>
        <v>1</v>
      </c>
      <c r="B8" t="str">
        <f>IF('Key Metric Settings'!C5="","",'Key Metric Settings'!C5)</f>
        <v>REVENUES</v>
      </c>
      <c r="C8">
        <f ca="1">IFERROR(INDEX('Financial Data Input'!$B$6:$I$30,$A8,C$6),NA())</f>
        <v>134137.45000000001</v>
      </c>
      <c r="D8">
        <f ca="1">IFERROR(INDEX('Financial Data Input'!$B$6:$I$30,$A8,D$6),NA())</f>
        <v>142728.38</v>
      </c>
      <c r="E8">
        <f ca="1">IFERROR(INDEX('Financial Data Input'!$B$6:$I$30,$A8,E$6),NA())</f>
        <v>150687.46</v>
      </c>
      <c r="F8">
        <f ca="1">IFERROR(INDEX('Financial Data Input'!$B$6:$I$30,$A8,F$6),NA())</f>
        <v>165044.56</v>
      </c>
      <c r="G8">
        <f ca="1">IFERROR(INDEX('Financial Data Input'!$B$6:$I$30,$A8,G$6),NA())</f>
        <v>180026.63</v>
      </c>
      <c r="H8" s="3">
        <f ca="1">IFERROR(G8/F8-1,"")</f>
        <v>9.0775909245357722E-2</v>
      </c>
    </row>
    <row r="9" spans="1:9" ht="19.5" customHeight="1" x14ac:dyDescent="0.3">
      <c r="A9">
        <f>MATCH(B9,'Financial Data Input'!$B$6:$B$30,0)</f>
        <v>6</v>
      </c>
      <c r="B9" t="str">
        <f>IF('Key Metric Settings'!C6="","",'Key Metric Settings'!C6)</f>
        <v>NET PROFIT</v>
      </c>
      <c r="C9">
        <f ca="1">IFERROR(INDEX('Financial Data Input'!$B$6:$I$30,$A9,C$6),NA())</f>
        <v>54761.074999999997</v>
      </c>
      <c r="D9">
        <f ca="1">IFERROR(INDEX('Financial Data Input'!$B$6:$I$30,$A9,D$6),NA())</f>
        <v>55860.81</v>
      </c>
      <c r="E9">
        <f ca="1">IFERROR(INDEX('Financial Data Input'!$B$6:$I$30,$A9,E$6),NA())</f>
        <v>59747.95</v>
      </c>
      <c r="F9">
        <f ca="1">IFERROR(INDEX('Financial Data Input'!$B$6:$I$30,$A9,F$6),NA())</f>
        <v>61483.59</v>
      </c>
      <c r="G9">
        <f ca="1">IFERROR(INDEX('Financial Data Input'!$B$6:$I$30,$A9,G$6),NA())</f>
        <v>66272.100000000006</v>
      </c>
      <c r="H9" s="3">
        <f t="shared" ref="H9:H12" ca="1" si="0">IFERROR(G9/F9-1,"")</f>
        <v>7.7882732612067906E-2</v>
      </c>
    </row>
    <row r="10" spans="1:9" ht="19.5" customHeight="1" x14ac:dyDescent="0.3">
      <c r="A10">
        <f>MATCH(B10,'Financial Data Input'!$B$6:$B$30,0)</f>
        <v>5</v>
      </c>
      <c r="B10" t="str">
        <f>IF('Key Metric Settings'!C7="","",'Key Metric Settings'!C7)</f>
        <v>INTEREST</v>
      </c>
      <c r="C10">
        <f ca="1">IFERROR(INDEX('Financial Data Input'!$B$6:$I$30,$A10,C$6),NA())</f>
        <v>2745.82</v>
      </c>
      <c r="D10">
        <f ca="1">IFERROR(INDEX('Financial Data Input'!$B$6:$I$30,$A10,D$6),NA())</f>
        <v>2893.11</v>
      </c>
      <c r="E10">
        <f ca="1">IFERROR(INDEX('Financial Data Input'!$B$6:$I$30,$A10,E$6),NA())</f>
        <v>3136.12</v>
      </c>
      <c r="F10">
        <f ca="1">IFERROR(INDEX('Financial Data Input'!$B$6:$I$30,$A10,F$6),NA())</f>
        <v>3148.53</v>
      </c>
      <c r="G10">
        <f ca="1">IFERROR(INDEX('Financial Data Input'!$B$6:$I$30,$A10,G$6),NA())</f>
        <v>3338.3</v>
      </c>
      <c r="H10" s="3">
        <f t="shared" ca="1" si="0"/>
        <v>6.0272571644545136E-2</v>
      </c>
    </row>
    <row r="11" spans="1:9" ht="19.5" customHeight="1" x14ac:dyDescent="0.3">
      <c r="A11">
        <f>MATCH(B11,'Financial Data Input'!$B$6:$B$30,0)</f>
        <v>4</v>
      </c>
      <c r="B11" t="str">
        <f>IF('Key Metric Settings'!C8="","",'Key Metric Settings'!C8)</f>
        <v>DEPRECIATION</v>
      </c>
      <c r="C11">
        <f ca="1">IFERROR(INDEX('Financial Data Input'!$B$6:$I$30,$A11,C$6),NA())</f>
        <v>4517.7700000000004</v>
      </c>
      <c r="D11">
        <f ca="1">IFERROR(INDEX('Financial Data Input'!$B$6:$I$30,$A11,D$6),NA())</f>
        <v>4656.92</v>
      </c>
      <c r="E11">
        <f ca="1">IFERROR(INDEX('Financial Data Input'!$B$6:$I$30,$A11,E$6),NA())</f>
        <v>4974.21</v>
      </c>
      <c r="F11">
        <f ca="1">IFERROR(INDEX('Financial Data Input'!$B$6:$I$30,$A11,F$6),NA())</f>
        <v>5024.1099999999997</v>
      </c>
      <c r="G11">
        <f ca="1">IFERROR(INDEX('Financial Data Input'!$B$6:$I$30,$A11,G$6),NA())</f>
        <v>5068.42</v>
      </c>
      <c r="H11" s="3">
        <f t="shared" ca="1" si="0"/>
        <v>8.8194725035877219E-3</v>
      </c>
    </row>
    <row r="12" spans="1:9" ht="19.5" customHeight="1" x14ac:dyDescent="0.3">
      <c r="A12">
        <f>MATCH(B12,'Financial Data Input'!$B$6:$B$30,0)</f>
        <v>3</v>
      </c>
      <c r="B12" t="str">
        <f>IF('Key Metric Settings'!C9="","",'Key Metric Settings'!C9)</f>
        <v>OPERATING PROFIT</v>
      </c>
      <c r="C12">
        <f ca="1">IFERROR(INDEX('Financial Data Input'!$B$6:$I$30,$A12,C$6),NA())</f>
        <v>64207.3</v>
      </c>
      <c r="D12">
        <f ca="1">IFERROR(INDEX('Financial Data Input'!$B$6:$I$30,$A12,D$6),NA())</f>
        <v>68857.69</v>
      </c>
      <c r="E12">
        <f ca="1">IFERROR(INDEX('Financial Data Input'!$B$6:$I$30,$A12,E$6),NA())</f>
        <v>75643.25</v>
      </c>
      <c r="F12">
        <f ca="1">IFERROR(INDEX('Financial Data Input'!$B$6:$I$30,$A12,F$6),NA())</f>
        <v>76755.259999999995</v>
      </c>
      <c r="G12">
        <f ca="1">IFERROR(INDEX('Financial Data Input'!$B$6:$I$30,$A12,G$6),NA())</f>
        <v>77317.83</v>
      </c>
      <c r="H12" s="3">
        <f t="shared" ca="1" si="0"/>
        <v>7.3293999655530406E-3</v>
      </c>
    </row>
    <row r="13" spans="1:9" ht="17.25" thickBot="1" x14ac:dyDescent="0.35"/>
    <row r="14" spans="1:9" ht="19.5" thickBot="1" x14ac:dyDescent="0.35">
      <c r="B14" s="7" t="s">
        <v>35</v>
      </c>
      <c r="C14" s="7"/>
      <c r="D14" s="7"/>
      <c r="E14" s="7"/>
      <c r="F14" s="7"/>
      <c r="G14" s="7"/>
      <c r="H14" s="7"/>
    </row>
    <row r="15" spans="1:9" ht="19.5" customHeight="1" x14ac:dyDescent="0.3">
      <c r="A15">
        <f>ROWS($B$15:B15)</f>
        <v>1</v>
      </c>
      <c r="B15" t="str">
        <f>IF('Financial Data Input'!B6=0,"",'Financial Data Input'!B6)</f>
        <v>REVENUES</v>
      </c>
      <c r="C15">
        <f ca="1">IF(B15="",NA(),IFERROR(INDEX('Financial Data Input'!$B$6:$I$30,$A15,C$6),NA()))</f>
        <v>134137.45000000001</v>
      </c>
      <c r="D15">
        <f ca="1">IF(B15="",NA(),IFERROR(INDEX('Financial Data Input'!$B$6:$I$30,$A15,D$6),NA()))</f>
        <v>142728.38</v>
      </c>
      <c r="E15">
        <f ca="1">IF(B15="",NA(),IFERROR(INDEX('Financial Data Input'!$B$6:$I$30,$A15,E$6),NA()))</f>
        <v>150687.46</v>
      </c>
      <c r="F15">
        <f ca="1">IF(B15="",NA(),IFERROR(INDEX('Financial Data Input'!$B$6:$I$30,$A15,F$6),NA()))</f>
        <v>165044.56</v>
      </c>
      <c r="G15">
        <f ca="1">IF(B15="",NA(),IFERROR(INDEX('Financial Data Input'!$B$6:$I$30,$A15,G$6),NA()))</f>
        <v>180026.63</v>
      </c>
    </row>
    <row r="16" spans="1:9" ht="19.5" customHeight="1" x14ac:dyDescent="0.3">
      <c r="A16">
        <f>ROWS($B$15:B16)</f>
        <v>2</v>
      </c>
      <c r="B16" t="str">
        <f>IF('Financial Data Input'!B7=0,"",'Financial Data Input'!B7)</f>
        <v>OPERATING EXPENSES</v>
      </c>
      <c r="C16">
        <f ca="1">IF(B16="",NA(),IFERROR(INDEX('Financial Data Input'!$B$6:$I$30,$A16,C$6),NA()))</f>
        <v>70962.31</v>
      </c>
      <c r="D16">
        <f ca="1">IF(B16="",NA(),IFERROR(INDEX('Financial Data Input'!$B$6:$I$30,$A16,D$6),NA()))</f>
        <v>75924.86</v>
      </c>
      <c r="E16">
        <f ca="1">IF(B16="",NA(),IFERROR(INDEX('Financial Data Input'!$B$6:$I$30,$A16,E$6),NA()))</f>
        <v>78901.27</v>
      </c>
      <c r="F16">
        <f ca="1">IF(B16="",NA(),IFERROR(INDEX('Financial Data Input'!$B$6:$I$30,$A16,F$6),NA()))</f>
        <v>81674.37</v>
      </c>
      <c r="G16">
        <f ca="1">IF(B16="",NA(),IFERROR(INDEX('Financial Data Input'!$B$6:$I$30,$A16,G$6),NA()))</f>
        <v>80883.33</v>
      </c>
    </row>
    <row r="17" spans="1:7" ht="19.5" customHeight="1" x14ac:dyDescent="0.3">
      <c r="A17">
        <f>ROWS($B$15:B17)</f>
        <v>3</v>
      </c>
      <c r="B17" t="str">
        <f>IF('Financial Data Input'!B8=0,"",'Financial Data Input'!B8)</f>
        <v>OPERATING PROFIT</v>
      </c>
      <c r="C17">
        <f ca="1">IF(B17="",NA(),IFERROR(INDEX('Financial Data Input'!$B$6:$I$30,$A17,C$6),NA()))</f>
        <v>64207.3</v>
      </c>
      <c r="D17">
        <f ca="1">IF(B17="",NA(),IFERROR(INDEX('Financial Data Input'!$B$6:$I$30,$A17,D$6),NA()))</f>
        <v>68857.69</v>
      </c>
      <c r="E17">
        <f ca="1">IF(B17="",NA(),IFERROR(INDEX('Financial Data Input'!$B$6:$I$30,$A17,E$6),NA()))</f>
        <v>75643.25</v>
      </c>
      <c r="F17">
        <f ca="1">IF(B17="",NA(),IFERROR(INDEX('Financial Data Input'!$B$6:$I$30,$A17,F$6),NA()))</f>
        <v>76755.259999999995</v>
      </c>
      <c r="G17">
        <f ca="1">IF(B17="",NA(),IFERROR(INDEX('Financial Data Input'!$B$6:$I$30,$A17,G$6),NA()))</f>
        <v>77317.83</v>
      </c>
    </row>
    <row r="18" spans="1:7" ht="19.5" customHeight="1" x14ac:dyDescent="0.3">
      <c r="A18">
        <f>ROWS($B$15:B18)</f>
        <v>4</v>
      </c>
      <c r="B18" t="str">
        <f>IF('Financial Data Input'!B9=0,"",'Financial Data Input'!B9)</f>
        <v>DEPRECIATION</v>
      </c>
      <c r="C18">
        <f ca="1">IF(B18="",NA(),IFERROR(INDEX('Financial Data Input'!$B$6:$I$30,$A18,C$6),NA()))</f>
        <v>4517.7700000000004</v>
      </c>
      <c r="D18">
        <f ca="1">IF(B18="",NA(),IFERROR(INDEX('Financial Data Input'!$B$6:$I$30,$A18,D$6),NA()))</f>
        <v>4656.92</v>
      </c>
      <c r="E18">
        <f ca="1">IF(B18="",NA(),IFERROR(INDEX('Financial Data Input'!$B$6:$I$30,$A18,E$6),NA()))</f>
        <v>4974.21</v>
      </c>
      <c r="F18">
        <f ca="1">IF(B18="",NA(),IFERROR(INDEX('Financial Data Input'!$B$6:$I$30,$A18,F$6),NA()))</f>
        <v>5024.1099999999997</v>
      </c>
      <c r="G18">
        <f ca="1">IF(B18="",NA(),IFERROR(INDEX('Financial Data Input'!$B$6:$I$30,$A18,G$6),NA()))</f>
        <v>5068.42</v>
      </c>
    </row>
    <row r="19" spans="1:7" ht="19.5" customHeight="1" x14ac:dyDescent="0.3">
      <c r="A19">
        <f>ROWS($B$15:B19)</f>
        <v>5</v>
      </c>
      <c r="B19" t="str">
        <f>IF('Financial Data Input'!B10=0,"",'Financial Data Input'!B10)</f>
        <v>INTEREST</v>
      </c>
      <c r="C19">
        <f ca="1">IF(B19="",NA(),IFERROR(INDEX('Financial Data Input'!$B$6:$I$30,$A19,C$6),NA()))</f>
        <v>2745.82</v>
      </c>
      <c r="D19">
        <f ca="1">IF(B19="",NA(),IFERROR(INDEX('Financial Data Input'!$B$6:$I$30,$A19,D$6),NA()))</f>
        <v>2893.11</v>
      </c>
      <c r="E19">
        <f ca="1">IF(B19="",NA(),IFERROR(INDEX('Financial Data Input'!$B$6:$I$30,$A19,E$6),NA()))</f>
        <v>3136.12</v>
      </c>
      <c r="F19">
        <f ca="1">IF(B19="",NA(),IFERROR(INDEX('Financial Data Input'!$B$6:$I$30,$A19,F$6),NA()))</f>
        <v>3148.53</v>
      </c>
      <c r="G19">
        <f ca="1">IF(B19="",NA(),IFERROR(INDEX('Financial Data Input'!$B$6:$I$30,$A19,G$6),NA()))</f>
        <v>3338.3</v>
      </c>
    </row>
    <row r="20" spans="1:7" ht="19.5" customHeight="1" x14ac:dyDescent="0.3">
      <c r="A20">
        <f>ROWS($B$15:B20)</f>
        <v>6</v>
      </c>
      <c r="B20" t="str">
        <f>IF('Financial Data Input'!B11=0,"",'Financial Data Input'!B11)</f>
        <v>NET PROFIT</v>
      </c>
      <c r="C20">
        <f ca="1">IF(B20="",NA(),IFERROR(INDEX('Financial Data Input'!$B$6:$I$30,$A20,C$6),NA()))</f>
        <v>54761.074999999997</v>
      </c>
      <c r="D20">
        <f ca="1">IF(B20="",NA(),IFERROR(INDEX('Financial Data Input'!$B$6:$I$30,$A20,D$6),NA()))</f>
        <v>55860.81</v>
      </c>
      <c r="E20">
        <f ca="1">IF(B20="",NA(),IFERROR(INDEX('Financial Data Input'!$B$6:$I$30,$A20,E$6),NA()))</f>
        <v>59747.95</v>
      </c>
      <c r="F20">
        <f ca="1">IF(B20="",NA(),IFERROR(INDEX('Financial Data Input'!$B$6:$I$30,$A20,F$6),NA()))</f>
        <v>61483.59</v>
      </c>
      <c r="G20">
        <f ca="1">IF(B20="",NA(),IFERROR(INDEX('Financial Data Input'!$B$6:$I$30,$A20,G$6),NA()))</f>
        <v>66272.100000000006</v>
      </c>
    </row>
    <row r="21" spans="1:7" ht="19.5" customHeight="1" x14ac:dyDescent="0.3">
      <c r="A21">
        <f>ROWS($B$15:B21)</f>
        <v>7</v>
      </c>
      <c r="B21" t="str">
        <f>IF('Financial Data Input'!B12=0,"",'Financial Data Input'!B12)</f>
        <v>TAX</v>
      </c>
      <c r="C21">
        <f ca="1">IF(B21="",NA(),IFERROR(INDEX('Financial Data Input'!$B$6:$I$30,$A21,C$6),NA()))</f>
        <v>23920.54</v>
      </c>
      <c r="D21">
        <f ca="1">IF(B21="",NA(),IFERROR(INDEX('Financial Data Input'!$B$6:$I$30,$A21,D$6),NA()))</f>
        <v>25576.74</v>
      </c>
      <c r="E21">
        <f ca="1">IF(B21="",NA(),IFERROR(INDEX('Financial Data Input'!$B$6:$I$30,$A21,E$6),NA()))</f>
        <v>27498.86</v>
      </c>
      <c r="F21">
        <f ca="1">IF(B21="",NA(),IFERROR(INDEX('Financial Data Input'!$B$6:$I$30,$A21,F$6),NA()))</f>
        <v>28335.67</v>
      </c>
      <c r="G21">
        <f ca="1">IF(B21="",NA(),IFERROR(INDEX('Financial Data Input'!$B$6:$I$30,$A21,G$6),NA()))</f>
        <v>29424.53</v>
      </c>
    </row>
    <row r="22" spans="1:7" ht="19.5" customHeight="1" x14ac:dyDescent="0.3">
      <c r="A22">
        <f>ROWS($B$15:B22)</f>
        <v>8</v>
      </c>
      <c r="B22" t="str">
        <f>IF('Financial Data Input'!B13=0,"",'Financial Data Input'!B13)</f>
        <v>PROFIT AFTER TAX</v>
      </c>
      <c r="C22">
        <f ca="1">IF(B22="",NA(),IFERROR(INDEX('Financial Data Input'!$B$6:$I$30,$A22,C$6),NA()))</f>
        <v>34943.49</v>
      </c>
      <c r="D22">
        <f ca="1">IF(B22="",NA(),IFERROR(INDEX('Financial Data Input'!$B$6:$I$30,$A22,D$6),NA()))</f>
        <v>38418.53</v>
      </c>
      <c r="E22">
        <f ca="1">IF(B22="",NA(),IFERROR(INDEX('Financial Data Input'!$B$6:$I$30,$A22,E$6),NA()))</f>
        <v>39895.050000000003</v>
      </c>
      <c r="F22">
        <f ca="1">IF(B22="",NA(),IFERROR(INDEX('Financial Data Input'!$B$6:$I$30,$A22,F$6),NA()))</f>
        <v>40607.730000000003</v>
      </c>
      <c r="G22">
        <f ca="1">IF(B22="",NA(),IFERROR(INDEX('Financial Data Input'!$B$6:$I$30,$A22,G$6),NA()))</f>
        <v>42438.2</v>
      </c>
    </row>
    <row r="23" spans="1:7" ht="19.5" customHeight="1" x14ac:dyDescent="0.3">
      <c r="A23">
        <f>ROWS($B$15:B23)</f>
        <v>9</v>
      </c>
      <c r="B23" t="str">
        <f>IF('Financial Data Input'!B14=0,"",'Financial Data Input'!B14)</f>
        <v>METRIC 1</v>
      </c>
      <c r="C23">
        <f ca="1">IF(B23="",NA(),IFERROR(INDEX('Financial Data Input'!$B$6:$I$30,$A23,C$6),NA()))</f>
        <v>12.81</v>
      </c>
      <c r="D23">
        <f ca="1">IF(B23="",NA(),IFERROR(INDEX('Financial Data Input'!$B$6:$I$30,$A23,D$6),NA()))</f>
        <v>13.78</v>
      </c>
      <c r="E23">
        <f ca="1">IF(B23="",NA(),IFERROR(INDEX('Financial Data Input'!$B$6:$I$30,$A23,E$6),NA()))</f>
        <v>14.29</v>
      </c>
      <c r="F23">
        <f ca="1">IF(B23="",NA(),IFERROR(INDEX('Financial Data Input'!$B$6:$I$30,$A23,F$6),NA()))</f>
        <v>15.57</v>
      </c>
      <c r="G23">
        <f ca="1">IF(B23="",NA(),IFERROR(INDEX('Financial Data Input'!$B$6:$I$30,$A23,G$6),NA()))</f>
        <v>16.78</v>
      </c>
    </row>
    <row r="24" spans="1:7" ht="19.5" customHeight="1" x14ac:dyDescent="0.3">
      <c r="A24">
        <f>ROWS($B$15:B24)</f>
        <v>10</v>
      </c>
      <c r="B24" t="str">
        <f>IF('Financial Data Input'!B15=0,"",'Financial Data Input'!B15)</f>
        <v>METRIC 2</v>
      </c>
      <c r="C24">
        <f ca="1">IF(B24="",NA(),IFERROR(INDEX('Financial Data Input'!$B$6:$I$30,$A24,C$6),NA()))</f>
        <v>18.59</v>
      </c>
      <c r="D24">
        <f ca="1">IF(B24="",NA(),IFERROR(INDEX('Financial Data Input'!$B$6:$I$30,$A24,D$6),NA()))</f>
        <v>19.22</v>
      </c>
      <c r="E24">
        <f ca="1">IF(B24="",NA(),IFERROR(INDEX('Financial Data Input'!$B$6:$I$30,$A24,E$6),NA()))</f>
        <v>20.170000000000002</v>
      </c>
      <c r="F24">
        <f ca="1">IF(B24="",NA(),IFERROR(INDEX('Financial Data Input'!$B$6:$I$30,$A24,F$6),NA()))</f>
        <v>20.48</v>
      </c>
      <c r="G24">
        <f ca="1">IF(B24="",NA(),IFERROR(INDEX('Financial Data Input'!$B$6:$I$30,$A24,G$6),NA()))</f>
        <v>21.84</v>
      </c>
    </row>
    <row r="25" spans="1:7" ht="19.5" customHeight="1" x14ac:dyDescent="0.3">
      <c r="A25">
        <f>ROWS($B$15:B25)</f>
        <v>11</v>
      </c>
      <c r="B25" t="str">
        <f>IF('Financial Data Input'!B16=0,"",'Financial Data Input'!B16)</f>
        <v>METRIC 3</v>
      </c>
      <c r="C25">
        <f ca="1">IF(B25="",NA(),IFERROR(INDEX('Financial Data Input'!$B$6:$I$30,$A25,C$6),NA()))</f>
        <v>20.55</v>
      </c>
      <c r="D25">
        <f ca="1">IF(B25="",NA(),IFERROR(INDEX('Financial Data Input'!$B$6:$I$30,$A25,D$6),NA()))</f>
        <v>21.87</v>
      </c>
      <c r="E25">
        <f ca="1">IF(B25="",NA(),IFERROR(INDEX('Financial Data Input'!$B$6:$I$30,$A25,E$6),NA()))</f>
        <v>23.19</v>
      </c>
      <c r="F25">
        <f ca="1">IF(B25="",NA(),IFERROR(INDEX('Financial Data Input'!$B$6:$I$30,$A25,F$6),NA()))</f>
        <v>24.67</v>
      </c>
      <c r="G25">
        <f ca="1">IF(B25="",NA(),IFERROR(INDEX('Financial Data Input'!$B$6:$I$30,$A25,G$6),NA()))</f>
        <v>26.39</v>
      </c>
    </row>
    <row r="26" spans="1:7" ht="19.5" customHeight="1" x14ac:dyDescent="0.3">
      <c r="A26">
        <f>ROWS($B$15:B26)</f>
        <v>12</v>
      </c>
      <c r="B26" t="str">
        <f>IF('Financial Data Input'!B17=0,"",'Financial Data Input'!B17)</f>
        <v>METRIC 4</v>
      </c>
      <c r="C26">
        <f ca="1">IF(B26="",NA(),IFERROR(INDEX('Financial Data Input'!$B$6:$I$30,$A26,C$6),NA()))</f>
        <v>12.21</v>
      </c>
      <c r="D26">
        <f ca="1">IF(B26="",NA(),IFERROR(INDEX('Financial Data Input'!$B$6:$I$30,$A26,D$6),NA()))</f>
        <v>12.59</v>
      </c>
      <c r="E26">
        <f ca="1">IF(B26="",NA(),IFERROR(INDEX('Financial Data Input'!$B$6:$I$30,$A26,E$6),NA()))</f>
        <v>13.7</v>
      </c>
      <c r="F26">
        <f ca="1">IF(B26="",NA(),IFERROR(INDEX('Financial Data Input'!$B$6:$I$30,$A26,F$6),NA()))</f>
        <v>13.76</v>
      </c>
      <c r="G26">
        <f ca="1">IF(B26="",NA(),IFERROR(INDEX('Financial Data Input'!$B$6:$I$30,$A26,G$6),NA()))</f>
        <v>14.59</v>
      </c>
    </row>
    <row r="27" spans="1:7" ht="19.5" customHeight="1" x14ac:dyDescent="0.3">
      <c r="A27">
        <f>ROWS($B$15:B27)</f>
        <v>13</v>
      </c>
      <c r="B27" t="str">
        <f>IF('Financial Data Input'!B18=0,"",'Financial Data Input'!B18)</f>
        <v>METRIC 5</v>
      </c>
      <c r="C27">
        <f ca="1">IF(B27="",NA(),IFERROR(INDEX('Financial Data Input'!$B$6:$I$30,$A27,C$6),NA()))</f>
        <v>0.79</v>
      </c>
      <c r="D27">
        <f ca="1">IF(B27="",NA(),IFERROR(INDEX('Financial Data Input'!$B$6:$I$30,$A27,D$6),NA()))</f>
        <v>0.85</v>
      </c>
      <c r="E27">
        <f ca="1">IF(B27="",NA(),IFERROR(INDEX('Financial Data Input'!$B$6:$I$30,$A27,E$6),NA()))</f>
        <v>0.89</v>
      </c>
      <c r="F27">
        <f ca="1">IF(B27="",NA(),IFERROR(INDEX('Financial Data Input'!$B$6:$I$30,$A27,F$6),NA()))</f>
        <v>0.91</v>
      </c>
      <c r="G27">
        <f ca="1">IF(B27="",NA(),IFERROR(INDEX('Financial Data Input'!$B$6:$I$30,$A27,G$6),NA()))</f>
        <v>1</v>
      </c>
    </row>
    <row r="28" spans="1:7" ht="19.5" customHeight="1" x14ac:dyDescent="0.3">
      <c r="A28">
        <f>ROWS($B$15:B28)</f>
        <v>14</v>
      </c>
      <c r="B28" t="str">
        <f>IF('Financial Data Input'!B19=0,"",'Financial Data Input'!B19)</f>
        <v>METRIC 6</v>
      </c>
      <c r="C28">
        <f ca="1">IF(B28="",NA(),IFERROR(INDEX('Financial Data Input'!$B$6:$I$30,$A28,C$6),NA()))</f>
        <v>0.25</v>
      </c>
      <c r="D28">
        <f ca="1">IF(B28="",NA(),IFERROR(INDEX('Financial Data Input'!$B$6:$I$30,$A28,D$6),NA()))</f>
        <v>0.27</v>
      </c>
      <c r="E28">
        <f ca="1">IF(B28="",NA(),IFERROR(INDEX('Financial Data Input'!$B$6:$I$30,$A28,E$6),NA()))</f>
        <v>0.28000000000000003</v>
      </c>
      <c r="F28">
        <f ca="1">IF(B28="",NA(),IFERROR(INDEX('Financial Data Input'!$B$6:$I$30,$A28,F$6),NA()))</f>
        <v>0.28999999999999998</v>
      </c>
      <c r="G28">
        <f ca="1">IF(B28="",NA(),IFERROR(INDEX('Financial Data Input'!$B$6:$I$30,$A28,G$6),NA()))</f>
        <v>0.3</v>
      </c>
    </row>
    <row r="29" spans="1:7" ht="19.5" customHeight="1" x14ac:dyDescent="0.3">
      <c r="A29">
        <f>ROWS($B$15:B29)</f>
        <v>15</v>
      </c>
      <c r="B29" t="str">
        <f>IF('Financial Data Input'!B20=0,"",'Financial Data Input'!B20)</f>
        <v/>
      </c>
      <c r="C29" t="e">
        <f>IF(B29="",NA(),IFERROR(INDEX('Financial Data Input'!$B$6:$I$30,$A29,C$6),NA()))</f>
        <v>#N/A</v>
      </c>
      <c r="D29" t="e">
        <f>IF(B29="",NA(),IFERROR(INDEX('Financial Data Input'!$B$6:$I$30,$A29,D$6),NA()))</f>
        <v>#N/A</v>
      </c>
      <c r="E29" t="e">
        <f>IF(B29="",NA(),IFERROR(INDEX('Financial Data Input'!$B$6:$I$30,$A29,E$6),NA()))</f>
        <v>#N/A</v>
      </c>
      <c r="F29" t="e">
        <f>IF(B29="",NA(),IFERROR(INDEX('Financial Data Input'!$B$6:$I$30,$A29,F$6),NA()))</f>
        <v>#N/A</v>
      </c>
      <c r="G29" t="e">
        <f>IF(B29="",NA(),IFERROR(INDEX('Financial Data Input'!$B$6:$I$30,$A29,G$6),NA()))</f>
        <v>#N/A</v>
      </c>
    </row>
    <row r="30" spans="1:7" ht="19.5" customHeight="1" x14ac:dyDescent="0.3">
      <c r="A30">
        <f>ROWS($B$15:B30)</f>
        <v>16</v>
      </c>
      <c r="B30" t="str">
        <f>IF('Financial Data Input'!B21=0,"",'Financial Data Input'!B21)</f>
        <v/>
      </c>
      <c r="C30" t="e">
        <f>IF(B30="",NA(),IFERROR(INDEX('Financial Data Input'!$B$6:$I$30,$A30,C$6),NA()))</f>
        <v>#N/A</v>
      </c>
      <c r="D30" t="e">
        <f>IF(B30="",NA(),IFERROR(INDEX('Financial Data Input'!$B$6:$I$30,$A30,D$6),NA()))</f>
        <v>#N/A</v>
      </c>
      <c r="E30" t="e">
        <f>IF(B30="",NA(),IFERROR(INDEX('Financial Data Input'!$B$6:$I$30,$A30,E$6),NA()))</f>
        <v>#N/A</v>
      </c>
      <c r="F30" t="e">
        <f>IF(B30="",NA(),IFERROR(INDEX('Financial Data Input'!$B$6:$I$30,$A30,F$6),NA()))</f>
        <v>#N/A</v>
      </c>
      <c r="G30" t="e">
        <f>IF(B30="",NA(),IFERROR(INDEX('Financial Data Input'!$B$6:$I$30,$A30,G$6),NA()))</f>
        <v>#N/A</v>
      </c>
    </row>
    <row r="31" spans="1:7" ht="19.5" customHeight="1" x14ac:dyDescent="0.3">
      <c r="A31">
        <f>ROWS($B$15:B31)</f>
        <v>17</v>
      </c>
      <c r="B31" t="str">
        <f>IF('Financial Data Input'!B22=0,"",'Financial Data Input'!B22)</f>
        <v/>
      </c>
      <c r="C31" t="e">
        <f>IF(B31="",NA(),IFERROR(INDEX('Financial Data Input'!$B$6:$I$30,$A31,C$6),NA()))</f>
        <v>#N/A</v>
      </c>
      <c r="D31" t="e">
        <f>IF(B31="",NA(),IFERROR(INDEX('Financial Data Input'!$B$6:$I$30,$A31,D$6),NA()))</f>
        <v>#N/A</v>
      </c>
      <c r="E31" t="e">
        <f>IF(B31="",NA(),IFERROR(INDEX('Financial Data Input'!$B$6:$I$30,$A31,E$6),NA()))</f>
        <v>#N/A</v>
      </c>
      <c r="F31" t="e">
        <f>IF(B31="",NA(),IFERROR(INDEX('Financial Data Input'!$B$6:$I$30,$A31,F$6),NA()))</f>
        <v>#N/A</v>
      </c>
      <c r="G31" t="e">
        <f>IF(B31="",NA(),IFERROR(INDEX('Financial Data Input'!$B$6:$I$30,$A31,G$6),NA()))</f>
        <v>#N/A</v>
      </c>
    </row>
    <row r="32" spans="1:7" ht="19.5" customHeight="1" x14ac:dyDescent="0.3">
      <c r="A32">
        <f>ROWS($B$15:B32)</f>
        <v>18</v>
      </c>
      <c r="B32" t="str">
        <f>IF('Financial Data Input'!B23=0,"",'Financial Data Input'!B23)</f>
        <v/>
      </c>
      <c r="C32" t="e">
        <f>IF(B32="",NA(),IFERROR(INDEX('Financial Data Input'!$B$6:$I$30,$A32,C$6),NA()))</f>
        <v>#N/A</v>
      </c>
      <c r="D32" t="e">
        <f>IF(B32="",NA(),IFERROR(INDEX('Financial Data Input'!$B$6:$I$30,$A32,D$6),NA()))</f>
        <v>#N/A</v>
      </c>
      <c r="E32" t="e">
        <f>IF(B32="",NA(),IFERROR(INDEX('Financial Data Input'!$B$6:$I$30,$A32,E$6),NA()))</f>
        <v>#N/A</v>
      </c>
      <c r="F32" t="e">
        <f>IF(B32="",NA(),IFERROR(INDEX('Financial Data Input'!$B$6:$I$30,$A32,F$6),NA()))</f>
        <v>#N/A</v>
      </c>
      <c r="G32" t="e">
        <f>IF(B32="",NA(),IFERROR(INDEX('Financial Data Input'!$B$6:$I$30,$A32,G$6),NA()))</f>
        <v>#N/A</v>
      </c>
    </row>
    <row r="33" spans="1:7" ht="19.5" customHeight="1" x14ac:dyDescent="0.3">
      <c r="A33">
        <f>ROWS($B$15:B33)</f>
        <v>19</v>
      </c>
      <c r="B33" t="str">
        <f>IF('Financial Data Input'!B24=0,"",'Financial Data Input'!B24)</f>
        <v/>
      </c>
      <c r="C33" t="e">
        <f>IF(B33="",NA(),IFERROR(INDEX('Financial Data Input'!$B$6:$I$30,$A33,C$6),NA()))</f>
        <v>#N/A</v>
      </c>
      <c r="D33" t="e">
        <f>IF(B33="",NA(),IFERROR(INDEX('Financial Data Input'!$B$6:$I$30,$A33,D$6),NA()))</f>
        <v>#N/A</v>
      </c>
      <c r="E33" t="e">
        <f>IF(B33="",NA(),IFERROR(INDEX('Financial Data Input'!$B$6:$I$30,$A33,E$6),NA()))</f>
        <v>#N/A</v>
      </c>
      <c r="F33" t="e">
        <f>IF(B33="",NA(),IFERROR(INDEX('Financial Data Input'!$B$6:$I$30,$A33,F$6),NA()))</f>
        <v>#N/A</v>
      </c>
      <c r="G33" t="e">
        <f>IF(B33="",NA(),IFERROR(INDEX('Financial Data Input'!$B$6:$I$30,$A33,G$6),NA()))</f>
        <v>#N/A</v>
      </c>
    </row>
    <row r="34" spans="1:7" ht="19.5" customHeight="1" x14ac:dyDescent="0.3">
      <c r="A34">
        <f>ROWS($B$15:B34)</f>
        <v>20</v>
      </c>
      <c r="B34" t="str">
        <f>IF('Financial Data Input'!B25=0,"",'Financial Data Input'!B25)</f>
        <v/>
      </c>
      <c r="C34" t="e">
        <f>IF(B34="",NA(),IFERROR(INDEX('Financial Data Input'!$B$6:$I$30,$A34,C$6),NA()))</f>
        <v>#N/A</v>
      </c>
      <c r="D34" t="e">
        <f>IF(B34="",NA(),IFERROR(INDEX('Financial Data Input'!$B$6:$I$30,$A34,D$6),NA()))</f>
        <v>#N/A</v>
      </c>
      <c r="E34" t="e">
        <f>IF(B34="",NA(),IFERROR(INDEX('Financial Data Input'!$B$6:$I$30,$A34,E$6),NA()))</f>
        <v>#N/A</v>
      </c>
      <c r="F34" t="e">
        <f>IF(B34="",NA(),IFERROR(INDEX('Financial Data Input'!$B$6:$I$30,$A34,F$6),NA()))</f>
        <v>#N/A</v>
      </c>
      <c r="G34" t="e">
        <f>IF(B34="",NA(),IFERROR(INDEX('Financial Data Input'!$B$6:$I$30,$A34,G$6),NA()))</f>
        <v>#N/A</v>
      </c>
    </row>
    <row r="35" spans="1:7" ht="19.5" customHeight="1" x14ac:dyDescent="0.3">
      <c r="A35">
        <f>ROWS($B$15:B35)</f>
        <v>21</v>
      </c>
      <c r="B35" t="str">
        <f>IF('Financial Data Input'!B26=0,"",'Financial Data Input'!B26)</f>
        <v/>
      </c>
      <c r="C35" t="e">
        <f>IF(B35="",NA(),IFERROR(INDEX('Financial Data Input'!$B$6:$I$30,$A35,C$6),NA()))</f>
        <v>#N/A</v>
      </c>
      <c r="D35" t="e">
        <f>IF(B35="",NA(),IFERROR(INDEX('Financial Data Input'!$B$6:$I$30,$A35,D$6),NA()))</f>
        <v>#N/A</v>
      </c>
      <c r="E35" t="e">
        <f>IF(B35="",NA(),IFERROR(INDEX('Financial Data Input'!$B$6:$I$30,$A35,E$6),NA()))</f>
        <v>#N/A</v>
      </c>
      <c r="F35" t="e">
        <f>IF(B35="",NA(),IFERROR(INDEX('Financial Data Input'!$B$6:$I$30,$A35,F$6),NA()))</f>
        <v>#N/A</v>
      </c>
      <c r="G35" t="e">
        <f>IF(B35="",NA(),IFERROR(INDEX('Financial Data Input'!$B$6:$I$30,$A35,G$6),NA()))</f>
        <v>#N/A</v>
      </c>
    </row>
    <row r="36" spans="1:7" ht="19.5" customHeight="1" x14ac:dyDescent="0.3">
      <c r="A36">
        <f>ROWS($B$15:B36)</f>
        <v>22</v>
      </c>
      <c r="B36" t="str">
        <f>IF('Financial Data Input'!B27=0,"",'Financial Data Input'!B27)</f>
        <v/>
      </c>
      <c r="C36" t="e">
        <f>IF(B36="",NA(),IFERROR(INDEX('Financial Data Input'!$B$6:$I$30,$A36,C$6),NA()))</f>
        <v>#N/A</v>
      </c>
      <c r="D36" t="e">
        <f>IF(B36="",NA(),IFERROR(INDEX('Financial Data Input'!$B$6:$I$30,$A36,D$6),NA()))</f>
        <v>#N/A</v>
      </c>
      <c r="E36" t="e">
        <f>IF(B36="",NA(),IFERROR(INDEX('Financial Data Input'!$B$6:$I$30,$A36,E$6),NA()))</f>
        <v>#N/A</v>
      </c>
      <c r="F36" t="e">
        <f>IF(B36="",NA(),IFERROR(INDEX('Financial Data Input'!$B$6:$I$30,$A36,F$6),NA()))</f>
        <v>#N/A</v>
      </c>
      <c r="G36" t="e">
        <f>IF(B36="",NA(),IFERROR(INDEX('Financial Data Input'!$B$6:$I$30,$A36,G$6),NA()))</f>
        <v>#N/A</v>
      </c>
    </row>
    <row r="37" spans="1:7" ht="19.5" customHeight="1" x14ac:dyDescent="0.3">
      <c r="A37">
        <f>ROWS($B$15:B37)</f>
        <v>23</v>
      </c>
      <c r="B37" t="str">
        <f>IF('Financial Data Input'!B28=0,"",'Financial Data Input'!B28)</f>
        <v/>
      </c>
      <c r="C37" t="e">
        <f>IF(B37="",NA(),IFERROR(INDEX('Financial Data Input'!$B$6:$I$30,$A37,C$6),NA()))</f>
        <v>#N/A</v>
      </c>
      <c r="D37" t="e">
        <f>IF(B37="",NA(),IFERROR(INDEX('Financial Data Input'!$B$6:$I$30,$A37,D$6),NA()))</f>
        <v>#N/A</v>
      </c>
      <c r="E37" t="e">
        <f>IF(B37="",NA(),IFERROR(INDEX('Financial Data Input'!$B$6:$I$30,$A37,E$6),NA()))</f>
        <v>#N/A</v>
      </c>
      <c r="F37" t="e">
        <f>IF(B37="",NA(),IFERROR(INDEX('Financial Data Input'!$B$6:$I$30,$A37,F$6),NA()))</f>
        <v>#N/A</v>
      </c>
      <c r="G37" t="e">
        <f>IF(B37="",NA(),IFERROR(INDEX('Financial Data Input'!$B$6:$I$30,$A37,G$6),NA()))</f>
        <v>#N/A</v>
      </c>
    </row>
    <row r="38" spans="1:7" ht="19.5" customHeight="1" x14ac:dyDescent="0.3">
      <c r="A38">
        <f>ROWS($B$15:B38)</f>
        <v>24</v>
      </c>
      <c r="B38" t="str">
        <f>IF('Financial Data Input'!B29=0,"",'Financial Data Input'!B29)</f>
        <v/>
      </c>
      <c r="C38" t="e">
        <f>IF(B38="",NA(),IFERROR(INDEX('Financial Data Input'!$B$6:$I$30,$A38,C$6),NA()))</f>
        <v>#N/A</v>
      </c>
      <c r="D38" t="e">
        <f>IF(B38="",NA(),IFERROR(INDEX('Financial Data Input'!$B$6:$I$30,$A38,D$6),NA()))</f>
        <v>#N/A</v>
      </c>
      <c r="E38" t="e">
        <f>IF(B38="",NA(),IFERROR(INDEX('Financial Data Input'!$B$6:$I$30,$A38,E$6),NA()))</f>
        <v>#N/A</v>
      </c>
      <c r="F38" t="e">
        <f>IF(B38="",NA(),IFERROR(INDEX('Financial Data Input'!$B$6:$I$30,$A38,F$6),NA()))</f>
        <v>#N/A</v>
      </c>
      <c r="G38" t="e">
        <f>IF(B38="",NA(),IFERROR(INDEX('Financial Data Input'!$B$6:$I$30,$A38,G$6),NA()))</f>
        <v>#N/A</v>
      </c>
    </row>
    <row r="39" spans="1:7" ht="19.5" customHeight="1" x14ac:dyDescent="0.3">
      <c r="A39">
        <f>ROWS($B$15:B39)</f>
        <v>25</v>
      </c>
      <c r="B39" t="str">
        <f>IF('Financial Data Input'!B30=0,"",'Financial Data Input'!B30)</f>
        <v/>
      </c>
      <c r="C39" t="e">
        <f>IF(B39="",NA(),IFERROR(INDEX('Financial Data Input'!$B$6:$I$30,$A39,C$6),NA()))</f>
        <v>#N/A</v>
      </c>
      <c r="D39" t="e">
        <f>IF(B39="",NA(),IFERROR(INDEX('Financial Data Input'!$B$6:$I$30,$A39,D$6),NA()))</f>
        <v>#N/A</v>
      </c>
      <c r="E39" t="e">
        <f>IF(B39="",NA(),IFERROR(INDEX('Financial Data Input'!$B$6:$I$30,$A39,E$6),NA()))</f>
        <v>#N/A</v>
      </c>
      <c r="F39" t="e">
        <f>IF(B39="",NA(),IFERROR(INDEX('Financial Data Input'!$B$6:$I$30,$A39,F$6),NA()))</f>
        <v>#N/A</v>
      </c>
      <c r="G39" t="e">
        <f>IF(B39="",NA(),IFERROR(INDEX('Financial Data Input'!$B$6:$I$30,$A39,G$6),NA()))</f>
        <v>#N/A</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Financial Report</vt:lpstr>
      <vt:lpstr>Financial Data Input</vt:lpstr>
      <vt:lpstr>Key Metric Settings</vt:lpstr>
      <vt:lpstr>Calculations</vt:lpstr>
      <vt:lpstr>'Financial Report'!Print_Area</vt:lpstr>
      <vt:lpstr>SelectedYear</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2019-05-21T03:58:09Z</dcterms:modified>
</cp:coreProperties>
</file>