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0098c8201238c82/Main/WAC templates/WAC.3.FY14/"/>
    </mc:Choice>
  </mc:AlternateContent>
  <bookViews>
    <workbookView xWindow="0" yWindow="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<sst xmlns="http://schemas.openxmlformats.org/spreadsheetml/2006/main" count="555" uniqueCount="39">
  <si>
    <t>JAN</t>
  </si>
  <si>
    <t>ASSIGNMENTS</t>
  </si>
  <si>
    <t>&lt; Enter the calendar year in N2.</t>
  </si>
  <si>
    <t>M</t>
  </si>
  <si>
    <t>T</t>
  </si>
  <si>
    <t>W</t>
  </si>
  <si>
    <t>F</t>
  </si>
  <si>
    <t>S</t>
  </si>
  <si>
    <t>MON</t>
  </si>
  <si>
    <t>French: First paper draft due</t>
  </si>
  <si>
    <t>TUES</t>
  </si>
  <si>
    <t>Math: Test</t>
  </si>
  <si>
    <t>WEEKLY SCHEDULE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</si>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</sst>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0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7">
        <v>2013</v>
      </c>
      <c r="P2" s="32" t="s">
        <v>2</v>
      </c>
      <c r="Q2" s="25"/>
    </row>
    <row r="3" spans="1:17" ht="21" customHeight="1" x14ac:dyDescent="0.2">
      <c r="A3" s="4"/>
      <c r="B3" s="31" t="s">
        <v>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78"/>
      <c r="P3" s="32"/>
      <c r="Q3" s="25"/>
    </row>
    <row r="4" spans="1:17" ht="18" customHeight="1" x14ac:dyDescent="0.2">
      <c r="A4" s="4"/>
      <c r="B4" s="31"/>
      <c r="C4" s="10">
        <f>IF(DAY(JanSun1)=1,JanSun1-6,JanSun1+1)</f>
        <v>41273</v>
      </c>
      <c r="D4" s="10">
        <f>IF(DAY(JanSun1)=1,JanSun1-5,JanSun1+2)</f>
        <v>41274</v>
      </c>
      <c r="E4" s="10">
        <f>IF(DAY(JanSun1)=1,JanSun1-4,JanSun1+3)</f>
        <v>41275</v>
      </c>
      <c r="F4" s="10">
        <f>IF(DAY(JanSun1)=1,JanSun1-3,JanSun1+4)</f>
        <v>41276</v>
      </c>
      <c r="G4" s="10">
        <f>IF(DAY(JanSun1)=1,JanSun1-2,JanSun1+5)</f>
        <v>41277</v>
      </c>
      <c r="H4" s="10">
        <f>IF(DAY(JanSun1)=1,JanSun1-1,JanSun1+6)</f>
        <v>41278</v>
      </c>
      <c r="I4" s="10">
        <f>IF(DAY(JanSun1)=1,JanSun1,JanSun1+7)</f>
        <v>41279</v>
      </c>
      <c r="J4" s="5"/>
      <c r="K4" s="74" t="s">
        <v>8</v>
      </c>
      <c r="L4" s="16">
        <v>7</v>
      </c>
      <c r="M4" s="75" t="s">
        <v>9</v>
      </c>
      <c r="N4" s="76"/>
      <c r="P4" s="25"/>
      <c r="Q4" s="25"/>
    </row>
    <row r="5" spans="1:17" ht="18" customHeight="1" x14ac:dyDescent="0.2">
      <c r="A5" s="4"/>
      <c r="B5" s="26"/>
      <c r="C5" s="10">
        <f>IF(DAY(JanSun1)=1,JanSun1+1,JanSun1+8)</f>
        <v>41280</v>
      </c>
      <c r="D5" s="10">
        <f>IF(DAY(JanSun1)=1,JanSun1+2,JanSun1+9)</f>
        <v>41281</v>
      </c>
      <c r="E5" s="10">
        <f>IF(DAY(JanSun1)=1,JanSun1+3,JanSun1+10)</f>
        <v>41282</v>
      </c>
      <c r="F5" s="10">
        <f>IF(DAY(JanSun1)=1,JanSun1+4,JanSun1+11)</f>
        <v>41283</v>
      </c>
      <c r="G5" s="10">
        <f>IF(DAY(JanSun1)=1,JanSun1+5,JanSun1+12)</f>
        <v>41284</v>
      </c>
      <c r="H5" s="10">
        <f>IF(DAY(JanSun1)=1,JanSun1+6,JanSun1+13)</f>
        <v>41285</v>
      </c>
      <c r="I5" s="10">
        <f>IF(DAY(JanSun1)=1,JanSun1+7,JanSun1+14)</f>
        <v>41286</v>
      </c>
      <c r="J5" s="5"/>
      <c r="K5" s="66"/>
      <c r="L5" s="17"/>
      <c r="M5" s="36"/>
      <c r="N5" s="37"/>
      <c r="P5" s="25"/>
      <c r="Q5" s="25"/>
    </row>
    <row r="6" spans="1:17" ht="18" customHeight="1" x14ac:dyDescent="0.2">
      <c r="A6" s="4"/>
      <c r="B6" s="26"/>
      <c r="C6" s="10">
        <f>IF(DAY(JanSun1)=1,JanSun1+8,JanSun1+15)</f>
        <v>41287</v>
      </c>
      <c r="D6" s="10">
        <f>IF(DAY(JanSun1)=1,JanSun1+9,JanSun1+16)</f>
        <v>41288</v>
      </c>
      <c r="E6" s="10">
        <f>IF(DAY(JanSun1)=1,JanSun1+10,JanSun1+17)</f>
        <v>41289</v>
      </c>
      <c r="F6" s="10">
        <f>IF(DAY(JanSun1)=1,JanSun1+11,JanSun1+18)</f>
        <v>41290</v>
      </c>
      <c r="G6" s="10">
        <f>IF(DAY(JanSun1)=1,JanSun1+12,JanSun1+19)</f>
        <v>41291</v>
      </c>
      <c r="H6" s="10">
        <f>IF(DAY(JanSun1)=1,JanSun1+13,JanSun1+20)</f>
        <v>41292</v>
      </c>
      <c r="I6" s="10">
        <f>IF(DAY(JanSun1)=1,JanSun1+14,JanSun1+21)</f>
        <v>41293</v>
      </c>
      <c r="J6" s="5"/>
      <c r="K6" s="66"/>
      <c r="L6" s="17"/>
      <c r="M6" s="36"/>
      <c r="N6" s="37"/>
    </row>
    <row r="7" spans="1:17" ht="18" customHeight="1" x14ac:dyDescent="0.2">
      <c r="A7" s="4"/>
      <c r="B7" s="26"/>
      <c r="C7" s="10">
        <f>IF(DAY(JanSun1)=1,JanSun1+15,JanSun1+22)</f>
        <v>41294</v>
      </c>
      <c r="D7" s="10">
        <f>IF(DAY(JanSun1)=1,JanSun1+16,JanSun1+23)</f>
        <v>41295</v>
      </c>
      <c r="E7" s="10">
        <f>IF(DAY(JanSun1)=1,JanSun1+17,JanSun1+24)</f>
        <v>41296</v>
      </c>
      <c r="F7" s="10">
        <f>IF(DAY(JanSun1)=1,JanSun1+18,JanSun1+25)</f>
        <v>41297</v>
      </c>
      <c r="G7" s="10">
        <f>IF(DAY(JanSun1)=1,JanSun1+19,JanSun1+26)</f>
        <v>41298</v>
      </c>
      <c r="H7" s="10">
        <f>IF(DAY(JanSun1)=1,JanSun1+20,JanSun1+27)</f>
        <v>41299</v>
      </c>
      <c r="I7" s="10">
        <f>IF(DAY(JanSun1)=1,JanSun1+21,JanSun1+28)</f>
        <v>41300</v>
      </c>
      <c r="J7" s="5"/>
      <c r="K7" s="11"/>
      <c r="L7" s="17"/>
      <c r="M7" s="36"/>
      <c r="N7" s="37"/>
    </row>
    <row r="8" spans="1:17" ht="18.75" customHeight="1" x14ac:dyDescent="0.2">
      <c r="A8" s="4"/>
      <c r="B8" s="26"/>
      <c r="C8" s="10">
        <f>IF(DAY(JanSun1)=1,JanSun1+22,JanSun1+29)</f>
        <v>41301</v>
      </c>
      <c r="D8" s="10">
        <f>IF(DAY(JanSun1)=1,JanSun1+23,JanSun1+30)</f>
        <v>41302</v>
      </c>
      <c r="E8" s="10">
        <f>IF(DAY(JanSun1)=1,JanSun1+24,JanSun1+31)</f>
        <v>41303</v>
      </c>
      <c r="F8" s="10">
        <f>IF(DAY(JanSun1)=1,JanSun1+25,JanSun1+32)</f>
        <v>41304</v>
      </c>
      <c r="G8" s="10">
        <f>IF(DAY(JanSun1)=1,JanSun1+26,JanSun1+33)</f>
        <v>41305</v>
      </c>
      <c r="H8" s="10">
        <f>IF(DAY(JanSun1)=1,JanSun1+27,JanSun1+34)</f>
        <v>41306</v>
      </c>
      <c r="I8" s="10">
        <f>IF(DAY(JanSun1)=1,JanSun1+28,JanSun1+35)</f>
        <v>41307</v>
      </c>
      <c r="J8" s="5"/>
      <c r="K8" s="11"/>
      <c r="L8" s="17"/>
      <c r="M8" s="36"/>
      <c r="N8" s="37"/>
    </row>
    <row r="9" spans="1:17" ht="18" customHeight="1" x14ac:dyDescent="0.2">
      <c r="A9" s="4"/>
      <c r="B9" s="26"/>
      <c r="C9" s="10">
        <f>IF(DAY(JanSun1)=1,JanSun1+29,JanSun1+36)</f>
        <v>41308</v>
      </c>
      <c r="D9" s="10">
        <f>IF(DAY(JanSun1)=1,JanSun1+30,JanSun1+37)</f>
        <v>41309</v>
      </c>
      <c r="E9" s="10">
        <f>IF(DAY(JanSun1)=1,JanSun1+31,JanSun1+38)</f>
        <v>41310</v>
      </c>
      <c r="F9" s="10">
        <f>IF(DAY(JanSun1)=1,JanSun1+32,JanSun1+39)</f>
        <v>41311</v>
      </c>
      <c r="G9" s="10">
        <f>IF(DAY(JanSun1)=1,JanSun1+33,JanSun1+40)</f>
        <v>41312</v>
      </c>
      <c r="H9" s="10">
        <f>IF(DAY(JanSun1)=1,JanSun1+34,JanSun1+41)</f>
        <v>41313</v>
      </c>
      <c r="I9" s="10">
        <f>IF(DAY(JanSun1)=1,JanSun1+35,JanSun1+42)</f>
        <v>41314</v>
      </c>
      <c r="J9" s="5"/>
      <c r="K9" s="12"/>
      <c r="L9" s="18"/>
      <c r="M9" s="40"/>
      <c r="N9" s="41"/>
    </row>
    <row r="10" spans="1:17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>
        <v>22</v>
      </c>
      <c r="M10" s="42" t="s">
        <v>11</v>
      </c>
      <c r="N10" s="43"/>
    </row>
    <row r="11" spans="1:17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7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7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7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7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7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34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IF(DAY(OctSun1)=1,OctSun1-6,OctSun1+1)</f>
        <v>41546</v>
      </c>
      <c r="D4" s="10">
        <f>IF(DAY(OctSun1)=1,OctSun1-5,OctSun1+2)</f>
        <v>41547</v>
      </c>
      <c r="E4" s="10">
        <f>IF(DAY(OctSun1)=1,OctSun1-4,OctSun1+3)</f>
        <v>41548</v>
      </c>
      <c r="F4" s="10">
        <f>IF(DAY(OctSun1)=1,OctSun1-3,OctSun1+4)</f>
        <v>41549</v>
      </c>
      <c r="G4" s="10">
        <f>IF(DAY(OctSun1)=1,OctSun1-2,OctSun1+5)</f>
        <v>41550</v>
      </c>
      <c r="H4" s="10">
        <f>IF(DAY(OctSun1)=1,OctSun1-1,OctSun1+6)</f>
        <v>41551</v>
      </c>
      <c r="I4" s="10">
        <f>IF(DAY(OctSun1)=1,OctSun1,OctSun1+7)</f>
        <v>41552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IF(DAY(OctSun1)=1,OctSun1+1,OctSun1+8)</f>
        <v>41553</v>
      </c>
      <c r="D5" s="10">
        <f>IF(DAY(OctSun1)=1,OctSun1+2,OctSun1+9)</f>
        <v>41554</v>
      </c>
      <c r="E5" s="10">
        <f>IF(DAY(OctSun1)=1,OctSun1+3,OctSun1+10)</f>
        <v>41555</v>
      </c>
      <c r="F5" s="10">
        <f>IF(DAY(OctSun1)=1,OctSun1+4,OctSun1+11)</f>
        <v>41556</v>
      </c>
      <c r="G5" s="10">
        <f>IF(DAY(OctSun1)=1,OctSun1+5,OctSun1+12)</f>
        <v>41557</v>
      </c>
      <c r="H5" s="10">
        <f>IF(DAY(OctSun1)=1,OctSun1+6,OctSun1+13)</f>
        <v>41558</v>
      </c>
      <c r="I5" s="10">
        <f>IF(DAY(OctSun1)=1,OctSun1+7,OctSun1+14)</f>
        <v>41559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IF(DAY(OctSun1)=1,OctSun1+8,OctSun1+15)</f>
        <v>41560</v>
      </c>
      <c r="D6" s="10">
        <f>IF(DAY(OctSun1)=1,OctSun1+9,OctSun1+16)</f>
        <v>41561</v>
      </c>
      <c r="E6" s="10">
        <f>IF(DAY(OctSun1)=1,OctSun1+10,OctSun1+17)</f>
        <v>41562</v>
      </c>
      <c r="F6" s="10">
        <f>IF(DAY(OctSun1)=1,OctSun1+11,OctSun1+18)</f>
        <v>41563</v>
      </c>
      <c r="G6" s="10">
        <f>IF(DAY(OctSun1)=1,OctSun1+12,OctSun1+19)</f>
        <v>41564</v>
      </c>
      <c r="H6" s="10">
        <f>IF(DAY(OctSun1)=1,OctSun1+13,OctSun1+20)</f>
        <v>41565</v>
      </c>
      <c r="I6" s="10">
        <f>IF(DAY(OctSun1)=1,OctSun1+14,OctSun1+21)</f>
        <v>41566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IF(DAY(OctSun1)=1,OctSun1+15,OctSun1+22)</f>
        <v>41567</v>
      </c>
      <c r="D7" s="10">
        <f>IF(DAY(OctSun1)=1,OctSun1+16,OctSun1+23)</f>
        <v>41568</v>
      </c>
      <c r="E7" s="10">
        <f>IF(DAY(OctSun1)=1,OctSun1+17,OctSun1+24)</f>
        <v>41569</v>
      </c>
      <c r="F7" s="10">
        <f>IF(DAY(OctSun1)=1,OctSun1+18,OctSun1+25)</f>
        <v>41570</v>
      </c>
      <c r="G7" s="10">
        <f>IF(DAY(OctSun1)=1,OctSun1+19,OctSun1+26)</f>
        <v>41571</v>
      </c>
      <c r="H7" s="10">
        <f>IF(DAY(OctSun1)=1,OctSun1+20,OctSun1+27)</f>
        <v>41572</v>
      </c>
      <c r="I7" s="10">
        <f>IF(DAY(OctSun1)=1,OctSun1+21,OctSun1+28)</f>
        <v>41573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IF(DAY(OctSun1)=1,OctSun1+22,OctSun1+29)</f>
        <v>41574</v>
      </c>
      <c r="D8" s="10">
        <f>IF(DAY(OctSun1)=1,OctSun1+23,OctSun1+30)</f>
        <v>41575</v>
      </c>
      <c r="E8" s="10">
        <f>IF(DAY(OctSun1)=1,OctSun1+24,OctSun1+31)</f>
        <v>41576</v>
      </c>
      <c r="F8" s="10">
        <f>IF(DAY(OctSun1)=1,OctSun1+25,OctSun1+32)</f>
        <v>41577</v>
      </c>
      <c r="G8" s="10">
        <f>IF(DAY(OctSun1)=1,OctSun1+26,OctSun1+33)</f>
        <v>41578</v>
      </c>
      <c r="H8" s="10">
        <f>IF(DAY(OctSun1)=1,OctSun1+27,OctSun1+34)</f>
        <v>41579</v>
      </c>
      <c r="I8" s="10">
        <f>IF(DAY(OctSun1)=1,OctSun1+28,OctSun1+35)</f>
        <v>41580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IF(DAY(OctSun1)=1,OctSun1+29,OctSun1+36)</f>
        <v>41581</v>
      </c>
      <c r="D9" s="10">
        <f>IF(DAY(OctSun1)=1,OctSun1+30,OctSun1+37)</f>
        <v>41582</v>
      </c>
      <c r="E9" s="10">
        <f>IF(DAY(OctSun1)=1,OctSun1+31,OctSun1+38)</f>
        <v>41583</v>
      </c>
      <c r="F9" s="10">
        <f>IF(DAY(OctSun1)=1,OctSun1+32,OctSun1+39)</f>
        <v>41584</v>
      </c>
      <c r="G9" s="10">
        <f>IF(DAY(OctSun1)=1,OctSun1+33,OctSun1+40)</f>
        <v>41585</v>
      </c>
      <c r="H9" s="10">
        <f>IF(DAY(OctSun1)=1,OctSun1+34,OctSun1+41)</f>
        <v>41586</v>
      </c>
      <c r="I9" s="10">
        <f>IF(DAY(OctSun1)=1,OctSun1+35,OctSun1+42)</f>
        <v>41587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35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IF(DAY(NovSun1)=1,NovSun1-6,NovSun1+1)</f>
        <v>41574</v>
      </c>
      <c r="D4" s="10">
        <f>IF(DAY(NovSun1)=1,NovSun1-5,NovSun1+2)</f>
        <v>41575</v>
      </c>
      <c r="E4" s="10">
        <f>IF(DAY(NovSun1)=1,NovSun1-4,NovSun1+3)</f>
        <v>41576</v>
      </c>
      <c r="F4" s="10">
        <f>IF(DAY(NovSun1)=1,NovSun1-3,NovSun1+4)</f>
        <v>41577</v>
      </c>
      <c r="G4" s="10">
        <f>IF(DAY(NovSun1)=1,NovSun1-2,NovSun1+5)</f>
        <v>41578</v>
      </c>
      <c r="H4" s="10">
        <f>IF(DAY(NovSun1)=1,NovSun1-1,NovSun1+6)</f>
        <v>41579</v>
      </c>
      <c r="I4" s="10">
        <f>IF(DAY(NovSun1)=1,NovSun1,NovSun1+7)</f>
        <v>41580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IF(DAY(NovSun1)=1,NovSun1+1,NovSun1+8)</f>
        <v>41581</v>
      </c>
      <c r="D5" s="10">
        <f>IF(DAY(NovSun1)=1,NovSun1+2,NovSun1+9)</f>
        <v>41582</v>
      </c>
      <c r="E5" s="10">
        <f>IF(DAY(NovSun1)=1,NovSun1+3,NovSun1+10)</f>
        <v>41583</v>
      </c>
      <c r="F5" s="10">
        <f>IF(DAY(NovSun1)=1,NovSun1+4,NovSun1+11)</f>
        <v>41584</v>
      </c>
      <c r="G5" s="10">
        <f>IF(DAY(NovSun1)=1,NovSun1+5,NovSun1+12)</f>
        <v>41585</v>
      </c>
      <c r="H5" s="10">
        <f>IF(DAY(NovSun1)=1,NovSun1+6,NovSun1+13)</f>
        <v>41586</v>
      </c>
      <c r="I5" s="10">
        <f>IF(DAY(NovSun1)=1,NovSun1+7,NovSun1+14)</f>
        <v>41587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IF(DAY(NovSun1)=1,NovSun1+8,NovSun1+15)</f>
        <v>41588</v>
      </c>
      <c r="D6" s="10">
        <f>IF(DAY(NovSun1)=1,NovSun1+9,NovSun1+16)</f>
        <v>41589</v>
      </c>
      <c r="E6" s="10">
        <f>IF(DAY(NovSun1)=1,NovSun1+10,NovSun1+17)</f>
        <v>41590</v>
      </c>
      <c r="F6" s="10">
        <f>IF(DAY(NovSun1)=1,NovSun1+11,NovSun1+18)</f>
        <v>41591</v>
      </c>
      <c r="G6" s="10">
        <f>IF(DAY(NovSun1)=1,NovSun1+12,NovSun1+19)</f>
        <v>41592</v>
      </c>
      <c r="H6" s="10">
        <f>IF(DAY(NovSun1)=1,NovSun1+13,NovSun1+20)</f>
        <v>41593</v>
      </c>
      <c r="I6" s="10">
        <f>IF(DAY(NovSun1)=1,NovSun1+14,NovSun1+21)</f>
        <v>41594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IF(DAY(NovSun1)=1,NovSun1+15,NovSun1+22)</f>
        <v>41595</v>
      </c>
      <c r="D7" s="10">
        <f>IF(DAY(NovSun1)=1,NovSun1+16,NovSun1+23)</f>
        <v>41596</v>
      </c>
      <c r="E7" s="10">
        <f>IF(DAY(NovSun1)=1,NovSun1+17,NovSun1+24)</f>
        <v>41597</v>
      </c>
      <c r="F7" s="10">
        <f>IF(DAY(NovSun1)=1,NovSun1+18,NovSun1+25)</f>
        <v>41598</v>
      </c>
      <c r="G7" s="10">
        <f>IF(DAY(NovSun1)=1,NovSun1+19,NovSun1+26)</f>
        <v>41599</v>
      </c>
      <c r="H7" s="10">
        <f>IF(DAY(NovSun1)=1,NovSun1+20,NovSun1+27)</f>
        <v>41600</v>
      </c>
      <c r="I7" s="10">
        <f>IF(DAY(NovSun1)=1,NovSun1+21,NovSun1+28)</f>
        <v>41601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IF(DAY(NovSun1)=1,NovSun1+22,NovSun1+29)</f>
        <v>41602</v>
      </c>
      <c r="D8" s="10">
        <f>IF(DAY(NovSun1)=1,NovSun1+23,NovSun1+30)</f>
        <v>41603</v>
      </c>
      <c r="E8" s="10">
        <f>IF(DAY(NovSun1)=1,NovSun1+24,NovSun1+31)</f>
        <v>41604</v>
      </c>
      <c r="F8" s="10">
        <f>IF(DAY(NovSun1)=1,NovSun1+25,NovSun1+32)</f>
        <v>41605</v>
      </c>
      <c r="G8" s="10">
        <f>IF(DAY(NovSun1)=1,NovSun1+26,NovSun1+33)</f>
        <v>41606</v>
      </c>
      <c r="H8" s="10">
        <f>IF(DAY(NovSun1)=1,NovSun1+27,NovSun1+34)</f>
        <v>41607</v>
      </c>
      <c r="I8" s="10">
        <f>IF(DAY(NovSun1)=1,NovSun1+28,NovSun1+35)</f>
        <v>41608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IF(DAY(NovSun1)=1,NovSun1+29,NovSun1+36)</f>
        <v>41609</v>
      </c>
      <c r="D9" s="10">
        <f>IF(DAY(NovSun1)=1,NovSun1+30,NovSun1+37)</f>
        <v>41610</v>
      </c>
      <c r="E9" s="10">
        <f>IF(DAY(NovSun1)=1,NovSun1+31,NovSun1+38)</f>
        <v>41611</v>
      </c>
      <c r="F9" s="10">
        <f>IF(DAY(NovSun1)=1,NovSun1+32,NovSun1+39)</f>
        <v>41612</v>
      </c>
      <c r="G9" s="10">
        <f>IF(DAY(NovSun1)=1,NovSun1+33,NovSun1+40)</f>
        <v>41613</v>
      </c>
      <c r="H9" s="10">
        <f>IF(DAY(NovSun1)=1,NovSun1+34,NovSun1+41)</f>
        <v>41614</v>
      </c>
      <c r="I9" s="10">
        <f>IF(DAY(NovSun1)=1,NovSun1+35,NovSun1+42)</f>
        <v>41615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36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IF(DAY(DecSun1)=1,DecSun1-6,DecSun1+1)</f>
        <v>41609</v>
      </c>
      <c r="D4" s="10">
        <f>IF(DAY(DecSun1)=1,DecSun1-5,DecSun1+2)</f>
        <v>41610</v>
      </c>
      <c r="E4" s="10">
        <f>IF(DAY(DecSun1)=1,DecSun1-4,DecSun1+3)</f>
        <v>41611</v>
      </c>
      <c r="F4" s="10">
        <f>IF(DAY(DecSun1)=1,DecSun1-3,DecSun1+4)</f>
        <v>41612</v>
      </c>
      <c r="G4" s="10">
        <f>IF(DAY(DecSun1)=1,DecSun1-2,DecSun1+5)</f>
        <v>41613</v>
      </c>
      <c r="H4" s="10">
        <f>IF(DAY(DecSun1)=1,DecSun1-1,DecSun1+6)</f>
        <v>41614</v>
      </c>
      <c r="I4" s="10">
        <f>IF(DAY(DecSun1)=1,DecSun1,DecSun1+7)</f>
        <v>41615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IF(DAY(DecSun1)=1,DecSun1+1,DecSun1+8)</f>
        <v>41616</v>
      </c>
      <c r="D5" s="10">
        <f>IF(DAY(DecSun1)=1,DecSun1+2,DecSun1+9)</f>
        <v>41617</v>
      </c>
      <c r="E5" s="10">
        <f>IF(DAY(DecSun1)=1,DecSun1+3,DecSun1+10)</f>
        <v>41618</v>
      </c>
      <c r="F5" s="10">
        <f>IF(DAY(DecSun1)=1,DecSun1+4,DecSun1+11)</f>
        <v>41619</v>
      </c>
      <c r="G5" s="10">
        <f>IF(DAY(DecSun1)=1,DecSun1+5,DecSun1+12)</f>
        <v>41620</v>
      </c>
      <c r="H5" s="10">
        <f>IF(DAY(DecSun1)=1,DecSun1+6,DecSun1+13)</f>
        <v>41621</v>
      </c>
      <c r="I5" s="10">
        <f>IF(DAY(DecSun1)=1,DecSun1+7,DecSun1+14)</f>
        <v>41622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IF(DAY(DecSun1)=1,DecSun1+8,DecSun1+15)</f>
        <v>41623</v>
      </c>
      <c r="D6" s="10">
        <f>IF(DAY(DecSun1)=1,DecSun1+9,DecSun1+16)</f>
        <v>41624</v>
      </c>
      <c r="E6" s="10">
        <f>IF(DAY(DecSun1)=1,DecSun1+10,DecSun1+17)</f>
        <v>41625</v>
      </c>
      <c r="F6" s="10">
        <f>IF(DAY(DecSun1)=1,DecSun1+11,DecSun1+18)</f>
        <v>41626</v>
      </c>
      <c r="G6" s="10">
        <f>IF(DAY(DecSun1)=1,DecSun1+12,DecSun1+19)</f>
        <v>41627</v>
      </c>
      <c r="H6" s="10">
        <f>IF(DAY(DecSun1)=1,DecSun1+13,DecSun1+20)</f>
        <v>41628</v>
      </c>
      <c r="I6" s="10">
        <f>IF(DAY(DecSun1)=1,DecSun1+14,DecSun1+21)</f>
        <v>41629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IF(DAY(DecSun1)=1,DecSun1+15,DecSun1+22)</f>
        <v>41630</v>
      </c>
      <c r="D7" s="10">
        <f>IF(DAY(DecSun1)=1,DecSun1+16,DecSun1+23)</f>
        <v>41631</v>
      </c>
      <c r="E7" s="10">
        <f>IF(DAY(DecSun1)=1,DecSun1+17,DecSun1+24)</f>
        <v>41632</v>
      </c>
      <c r="F7" s="10">
        <f>IF(DAY(DecSun1)=1,DecSun1+18,DecSun1+25)</f>
        <v>41633</v>
      </c>
      <c r="G7" s="10">
        <f>IF(DAY(DecSun1)=1,DecSun1+19,DecSun1+26)</f>
        <v>41634</v>
      </c>
      <c r="H7" s="10">
        <f>IF(DAY(DecSun1)=1,DecSun1+20,DecSun1+27)</f>
        <v>41635</v>
      </c>
      <c r="I7" s="10">
        <f>IF(DAY(DecSun1)=1,DecSun1+21,DecSun1+28)</f>
        <v>41636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IF(DAY(DecSun1)=1,DecSun1+22,DecSun1+29)</f>
        <v>41637</v>
      </c>
      <c r="D8" s="10">
        <f>IF(DAY(DecSun1)=1,DecSun1+23,DecSun1+30)</f>
        <v>41638</v>
      </c>
      <c r="E8" s="10">
        <f>IF(DAY(DecSun1)=1,DecSun1+24,DecSun1+31)</f>
        <v>41639</v>
      </c>
      <c r="F8" s="10">
        <f>IF(DAY(DecSun1)=1,DecSun1+25,DecSun1+32)</f>
        <v>41640</v>
      </c>
      <c r="G8" s="10">
        <f>IF(DAY(DecSun1)=1,DecSun1+26,DecSun1+33)</f>
        <v>41641</v>
      </c>
      <c r="H8" s="10">
        <f>IF(DAY(DecSun1)=1,DecSun1+27,DecSun1+34)</f>
        <v>41642</v>
      </c>
      <c r="I8" s="10">
        <f>IF(DAY(DecSun1)=1,DecSun1+28,DecSun1+35)</f>
        <v>41643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IF(DAY(DecSun1)=1,DecSun1+29,DecSun1+36)</f>
        <v>41644</v>
      </c>
      <c r="D9" s="10">
        <f>IF(DAY(DecSun1)=1,DecSun1+30,DecSun1+37)</f>
        <v>41645</v>
      </c>
      <c r="E9" s="10">
        <f>IF(DAY(DecSun1)=1,DecSun1+31,DecSun1+38)</f>
        <v>41646</v>
      </c>
      <c r="F9" s="10">
        <f>IF(DAY(DecSun1)=1,DecSun1+32,DecSun1+39)</f>
        <v>41647</v>
      </c>
      <c r="G9" s="10">
        <f>IF(DAY(DecSun1)=1,DecSun1+33,DecSun1+40)</f>
        <v>41648</v>
      </c>
      <c r="H9" s="10">
        <f>IF(DAY(DecSun1)=1,DecSun1+34,DecSun1+41)</f>
        <v>41649</v>
      </c>
      <c r="I9" s="10">
        <f>IF(DAY(DecSun1)=1,DecSun1+35,DecSun1+42)</f>
        <v>41650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26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IF(DAY(FebSun1)=1,FebSun1-6,FebSun1+1)</f>
        <v>41301</v>
      </c>
      <c r="D4" s="10">
        <f>IF(DAY(FebSun1)=1,FebSun1-5,FebSun1+2)</f>
        <v>41302</v>
      </c>
      <c r="E4" s="10">
        <f>IF(DAY(FebSun1)=1,FebSun1-4,FebSun1+3)</f>
        <v>41303</v>
      </c>
      <c r="F4" s="10">
        <f>IF(DAY(FebSun1)=1,FebSun1-3,FebSun1+4)</f>
        <v>41304</v>
      </c>
      <c r="G4" s="10">
        <f>IF(DAY(FebSun1)=1,FebSun1-2,FebSun1+5)</f>
        <v>41305</v>
      </c>
      <c r="H4" s="10">
        <f>IF(DAY(FebSun1)=1,FebSun1-1,FebSun1+6)</f>
        <v>41306</v>
      </c>
      <c r="I4" s="10">
        <f>IF(DAY(FebSun1)=1,FebSun1,FebSun1+7)</f>
        <v>41307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IF(DAY(FebSun1)=1,FebSun1+1,FebSun1+8)</f>
        <v>41308</v>
      </c>
      <c r="D5" s="10">
        <f>IF(DAY(FebSun1)=1,FebSun1+2,FebSun1+9)</f>
        <v>41309</v>
      </c>
      <c r="E5" s="10">
        <f>IF(DAY(FebSun1)=1,FebSun1+3,FebSun1+10)</f>
        <v>41310</v>
      </c>
      <c r="F5" s="10">
        <f>IF(DAY(FebSun1)=1,FebSun1+4,FebSun1+11)</f>
        <v>41311</v>
      </c>
      <c r="G5" s="10">
        <f>IF(DAY(FebSun1)=1,FebSun1+5,FebSun1+12)</f>
        <v>41312</v>
      </c>
      <c r="H5" s="10">
        <f>IF(DAY(FebSun1)=1,FebSun1+6,FebSun1+13)</f>
        <v>41313</v>
      </c>
      <c r="I5" s="10">
        <f>IF(DAY(FebSun1)=1,FebSun1+7,FebSun1+14)</f>
        <v>41314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IF(DAY(FebSun1)=1,FebSun1+8,FebSun1+15)</f>
        <v>41315</v>
      </c>
      <c r="D6" s="10">
        <f>IF(DAY(FebSun1)=1,FebSun1+9,FebSun1+16)</f>
        <v>41316</v>
      </c>
      <c r="E6" s="10">
        <f>IF(DAY(FebSun1)=1,FebSun1+10,FebSun1+17)</f>
        <v>41317</v>
      </c>
      <c r="F6" s="10">
        <f>IF(DAY(FebSun1)=1,FebSun1+11,FebSun1+18)</f>
        <v>41318</v>
      </c>
      <c r="G6" s="10">
        <f>IF(DAY(FebSun1)=1,FebSun1+12,FebSun1+19)</f>
        <v>41319</v>
      </c>
      <c r="H6" s="10">
        <f>IF(DAY(FebSun1)=1,FebSun1+13,FebSun1+20)</f>
        <v>41320</v>
      </c>
      <c r="I6" s="10">
        <f>IF(DAY(FebSun1)=1,FebSun1+14,FebSun1+21)</f>
        <v>41321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IF(DAY(FebSun1)=1,FebSun1+15,FebSun1+22)</f>
        <v>41322</v>
      </c>
      <c r="D7" s="10">
        <f>IF(DAY(FebSun1)=1,FebSun1+16,FebSun1+23)</f>
        <v>41323</v>
      </c>
      <c r="E7" s="10">
        <f>IF(DAY(FebSun1)=1,FebSun1+17,FebSun1+24)</f>
        <v>41324</v>
      </c>
      <c r="F7" s="10">
        <f>IF(DAY(FebSun1)=1,FebSun1+18,FebSun1+25)</f>
        <v>41325</v>
      </c>
      <c r="G7" s="10">
        <f>IF(DAY(FebSun1)=1,FebSun1+19,FebSun1+26)</f>
        <v>41326</v>
      </c>
      <c r="H7" s="10">
        <f>IF(DAY(FebSun1)=1,FebSun1+20,FebSun1+27)</f>
        <v>41327</v>
      </c>
      <c r="I7" s="10">
        <f>IF(DAY(FebSun1)=1,FebSun1+21,FebSun1+28)</f>
        <v>41328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IF(DAY(FebSun1)=1,FebSun1+22,FebSun1+29)</f>
        <v>41329</v>
      </c>
      <c r="D8" s="10">
        <f>IF(DAY(FebSun1)=1,FebSun1+23,FebSun1+30)</f>
        <v>41330</v>
      </c>
      <c r="E8" s="10">
        <f>IF(DAY(FebSun1)=1,FebSun1+24,FebSun1+31)</f>
        <v>41331</v>
      </c>
      <c r="F8" s="10">
        <f>IF(DAY(FebSun1)=1,FebSun1+25,FebSun1+32)</f>
        <v>41332</v>
      </c>
      <c r="G8" s="10">
        <f>IF(DAY(FebSun1)=1,FebSun1+26,FebSun1+33)</f>
        <v>41333</v>
      </c>
      <c r="H8" s="10">
        <f>IF(DAY(FebSun1)=1,FebSun1+27,FebSun1+34)</f>
        <v>41334</v>
      </c>
      <c r="I8" s="10">
        <f>IF(DAY(FebSun1)=1,FebSun1+28,FebSun1+35)</f>
        <v>41335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IF(DAY(FebSun1)=1,FebSun1+29,FebSun1+36)</f>
        <v>41336</v>
      </c>
      <c r="D9" s="10">
        <f>IF(DAY(FebSun1)=1,FebSun1+30,FebSun1+37)</f>
        <v>41337</v>
      </c>
      <c r="E9" s="10">
        <f>IF(DAY(FebSun1)=1,FebSun1+31,FebSun1+38)</f>
        <v>41338</v>
      </c>
      <c r="F9" s="10">
        <f>IF(DAY(FebSun1)=1,FebSun1+32,FebSun1+39)</f>
        <v>41339</v>
      </c>
      <c r="G9" s="10">
        <f>IF(DAY(FebSun1)=1,FebSun1+33,FebSun1+40)</f>
        <v>41340</v>
      </c>
      <c r="H9" s="10">
        <f>IF(DAY(FebSun1)=1,FebSun1+34,FebSun1+41)</f>
        <v>41341</v>
      </c>
      <c r="I9" s="10">
        <f>IF(DAY(FebSun1)=1,FebSun1+35,FebSun1+42)</f>
        <v>41342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27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IF(DAY(MarSun1)=1,MarSun1-6,MarSun1+1)</f>
        <v>41329</v>
      </c>
      <c r="D4" s="10">
        <f>IF(DAY(MarSun1)=1,MarSun1-5,MarSun1+2)</f>
        <v>41330</v>
      </c>
      <c r="E4" s="10">
        <f>IF(DAY(MarSun1)=1,MarSun1-4,MarSun1+3)</f>
        <v>41331</v>
      </c>
      <c r="F4" s="10">
        <f>IF(DAY(MarSun1)=1,MarSun1-3,MarSun1+4)</f>
        <v>41332</v>
      </c>
      <c r="G4" s="10">
        <f>IF(DAY(MarSun1)=1,MarSun1-2,MarSun1+5)</f>
        <v>41333</v>
      </c>
      <c r="H4" s="10">
        <f>IF(DAY(MarSun1)=1,MarSun1-1,MarSun1+6)</f>
        <v>41334</v>
      </c>
      <c r="I4" s="10">
        <f>IF(DAY(MarSun1)=1,MarSun1,MarSun1+7)</f>
        <v>41335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IF(DAY(MarSun1)=1,MarSun1+1,MarSun1+8)</f>
        <v>41336</v>
      </c>
      <c r="D5" s="10">
        <f>IF(DAY(MarSun1)=1,MarSun1+2,MarSun1+9)</f>
        <v>41337</v>
      </c>
      <c r="E5" s="10">
        <f>IF(DAY(MarSun1)=1,MarSun1+3,MarSun1+10)</f>
        <v>41338</v>
      </c>
      <c r="F5" s="10">
        <f>IF(DAY(MarSun1)=1,MarSun1+4,MarSun1+11)</f>
        <v>41339</v>
      </c>
      <c r="G5" s="10">
        <f>IF(DAY(MarSun1)=1,MarSun1+5,MarSun1+12)</f>
        <v>41340</v>
      </c>
      <c r="H5" s="10">
        <f>IF(DAY(MarSun1)=1,MarSun1+6,MarSun1+13)</f>
        <v>41341</v>
      </c>
      <c r="I5" s="10">
        <f>IF(DAY(MarSun1)=1,MarSun1+7,MarSun1+14)</f>
        <v>41342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IF(DAY(MarSun1)=1,MarSun1+8,MarSun1+15)</f>
        <v>41343</v>
      </c>
      <c r="D6" s="10">
        <f>IF(DAY(MarSun1)=1,MarSun1+9,MarSun1+16)</f>
        <v>41344</v>
      </c>
      <c r="E6" s="10">
        <f>IF(DAY(MarSun1)=1,MarSun1+10,MarSun1+17)</f>
        <v>41345</v>
      </c>
      <c r="F6" s="10">
        <f>IF(DAY(MarSun1)=1,MarSun1+11,MarSun1+18)</f>
        <v>41346</v>
      </c>
      <c r="G6" s="10">
        <f>IF(DAY(MarSun1)=1,MarSun1+12,MarSun1+19)</f>
        <v>41347</v>
      </c>
      <c r="H6" s="10">
        <f>IF(DAY(MarSun1)=1,MarSun1+13,MarSun1+20)</f>
        <v>41348</v>
      </c>
      <c r="I6" s="10">
        <f>IF(DAY(MarSun1)=1,MarSun1+14,MarSun1+21)</f>
        <v>41349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IF(DAY(MarSun1)=1,MarSun1+15,MarSun1+22)</f>
        <v>41350</v>
      </c>
      <c r="D7" s="10">
        <f>IF(DAY(MarSun1)=1,MarSun1+16,MarSun1+23)</f>
        <v>41351</v>
      </c>
      <c r="E7" s="10">
        <f>IF(DAY(MarSun1)=1,MarSun1+17,MarSun1+24)</f>
        <v>41352</v>
      </c>
      <c r="F7" s="10">
        <f>IF(DAY(MarSun1)=1,MarSun1+18,MarSun1+25)</f>
        <v>41353</v>
      </c>
      <c r="G7" s="10">
        <f>IF(DAY(MarSun1)=1,MarSun1+19,MarSun1+26)</f>
        <v>41354</v>
      </c>
      <c r="H7" s="10">
        <f>IF(DAY(MarSun1)=1,MarSun1+20,MarSun1+27)</f>
        <v>41355</v>
      </c>
      <c r="I7" s="10">
        <f>IF(DAY(MarSun1)=1,MarSun1+21,MarSun1+28)</f>
        <v>41356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IF(DAY(MarSun1)=1,MarSun1+22,MarSun1+29)</f>
        <v>41357</v>
      </c>
      <c r="D8" s="10">
        <f>IF(DAY(MarSun1)=1,MarSun1+23,MarSun1+30)</f>
        <v>41358</v>
      </c>
      <c r="E8" s="10">
        <f>IF(DAY(MarSun1)=1,MarSun1+24,MarSun1+31)</f>
        <v>41359</v>
      </c>
      <c r="F8" s="10">
        <f>IF(DAY(MarSun1)=1,MarSun1+25,MarSun1+32)</f>
        <v>41360</v>
      </c>
      <c r="G8" s="10">
        <f>IF(DAY(MarSun1)=1,MarSun1+26,MarSun1+33)</f>
        <v>41361</v>
      </c>
      <c r="H8" s="10">
        <f>IF(DAY(MarSun1)=1,MarSun1+27,MarSun1+34)</f>
        <v>41362</v>
      </c>
      <c r="I8" s="10">
        <f>IF(DAY(MarSun1)=1,MarSun1+28,MarSun1+35)</f>
        <v>41363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IF(DAY(MarSun1)=1,MarSun1+29,MarSun1+36)</f>
        <v>41364</v>
      </c>
      <c r="D9" s="10">
        <f>IF(DAY(MarSun1)=1,MarSun1+30,MarSun1+37)</f>
        <v>41365</v>
      </c>
      <c r="E9" s="10">
        <f>IF(DAY(MarSun1)=1,MarSun1+31,MarSun1+38)</f>
        <v>41366</v>
      </c>
      <c r="F9" s="10">
        <f>IF(DAY(MarSun1)=1,MarSun1+32,MarSun1+39)</f>
        <v>41367</v>
      </c>
      <c r="G9" s="10">
        <f>IF(DAY(MarSun1)=1,MarSun1+33,MarSun1+40)</f>
        <v>41368</v>
      </c>
      <c r="H9" s="10">
        <f>IF(DAY(MarSun1)=1,MarSun1+34,MarSun1+41)</f>
        <v>41369</v>
      </c>
      <c r="I9" s="10">
        <f>IF(DAY(MarSun1)=1,MarSun1+35,MarSun1+42)</f>
        <v>41370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28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IF(DAY(AprSun1)=1,AprSun1-6,AprSun1+1)</f>
        <v>41364</v>
      </c>
      <c r="D4" s="10">
        <f>IF(DAY(AprSun1)=1,AprSun1-5,AprSun1+2)</f>
        <v>41365</v>
      </c>
      <c r="E4" s="10">
        <f>IF(DAY(AprSun1)=1,AprSun1-4,AprSun1+3)</f>
        <v>41366</v>
      </c>
      <c r="F4" s="10">
        <f>IF(DAY(AprSun1)=1,AprSun1-3,AprSun1+4)</f>
        <v>41367</v>
      </c>
      <c r="G4" s="10">
        <f>IF(DAY(AprSun1)=1,AprSun1-2,AprSun1+5)</f>
        <v>41368</v>
      </c>
      <c r="H4" s="10">
        <f>IF(DAY(AprSun1)=1,AprSun1-1,AprSun1+6)</f>
        <v>41369</v>
      </c>
      <c r="I4" s="10">
        <f>IF(DAY(AprSun1)=1,AprSun1,AprSun1+7)</f>
        <v>41370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IF(DAY(AprSun1)=1,AprSun1+1,AprSun1+8)</f>
        <v>41371</v>
      </c>
      <c r="D5" s="10">
        <f>IF(DAY(AprSun1)=1,AprSun1+2,AprSun1+9)</f>
        <v>41372</v>
      </c>
      <c r="E5" s="10">
        <f>IF(DAY(AprSun1)=1,AprSun1+3,AprSun1+10)</f>
        <v>41373</v>
      </c>
      <c r="F5" s="10">
        <f>IF(DAY(AprSun1)=1,AprSun1+4,AprSun1+11)</f>
        <v>41374</v>
      </c>
      <c r="G5" s="10">
        <f>IF(DAY(AprSun1)=1,AprSun1+5,AprSun1+12)</f>
        <v>41375</v>
      </c>
      <c r="H5" s="10">
        <f>IF(DAY(AprSun1)=1,AprSun1+6,AprSun1+13)</f>
        <v>41376</v>
      </c>
      <c r="I5" s="10">
        <f>IF(DAY(AprSun1)=1,AprSun1+7,AprSun1+14)</f>
        <v>41377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IF(DAY(AprSun1)=1,AprSun1+8,AprSun1+15)</f>
        <v>41378</v>
      </c>
      <c r="D6" s="10">
        <f>IF(DAY(AprSun1)=1,AprSun1+9,AprSun1+16)</f>
        <v>41379</v>
      </c>
      <c r="E6" s="10">
        <f>IF(DAY(AprSun1)=1,AprSun1+10,AprSun1+17)</f>
        <v>41380</v>
      </c>
      <c r="F6" s="10">
        <f>IF(DAY(AprSun1)=1,AprSun1+11,AprSun1+18)</f>
        <v>41381</v>
      </c>
      <c r="G6" s="10">
        <f>IF(DAY(AprSun1)=1,AprSun1+12,AprSun1+19)</f>
        <v>41382</v>
      </c>
      <c r="H6" s="10">
        <f>IF(DAY(AprSun1)=1,AprSun1+13,AprSun1+20)</f>
        <v>41383</v>
      </c>
      <c r="I6" s="10">
        <f>IF(DAY(AprSun1)=1,AprSun1+14,AprSun1+21)</f>
        <v>41384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IF(DAY(AprSun1)=1,AprSun1+15,AprSun1+22)</f>
        <v>41385</v>
      </c>
      <c r="D7" s="10">
        <f>IF(DAY(AprSun1)=1,AprSun1+16,AprSun1+23)</f>
        <v>41386</v>
      </c>
      <c r="E7" s="10">
        <f>IF(DAY(AprSun1)=1,AprSun1+17,AprSun1+24)</f>
        <v>41387</v>
      </c>
      <c r="F7" s="10">
        <f>IF(DAY(AprSun1)=1,AprSun1+18,AprSun1+25)</f>
        <v>41388</v>
      </c>
      <c r="G7" s="10">
        <f>IF(DAY(AprSun1)=1,AprSun1+19,AprSun1+26)</f>
        <v>41389</v>
      </c>
      <c r="H7" s="10">
        <f>IF(DAY(AprSun1)=1,AprSun1+20,AprSun1+27)</f>
        <v>41390</v>
      </c>
      <c r="I7" s="10">
        <f>IF(DAY(AprSun1)=1,AprSun1+21,AprSun1+28)</f>
        <v>41391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IF(DAY(AprSun1)=1,AprSun1+22,AprSun1+29)</f>
        <v>41392</v>
      </c>
      <c r="D8" s="10">
        <f>IF(DAY(AprSun1)=1,AprSun1+23,AprSun1+30)</f>
        <v>41393</v>
      </c>
      <c r="E8" s="10">
        <f>IF(DAY(AprSun1)=1,AprSun1+24,AprSun1+31)</f>
        <v>41394</v>
      </c>
      <c r="F8" s="10">
        <f>IF(DAY(AprSun1)=1,AprSun1+25,AprSun1+32)</f>
        <v>41395</v>
      </c>
      <c r="G8" s="10">
        <f>IF(DAY(AprSun1)=1,AprSun1+26,AprSun1+33)</f>
        <v>41396</v>
      </c>
      <c r="H8" s="10">
        <f>IF(DAY(AprSun1)=1,AprSun1+27,AprSun1+34)</f>
        <v>41397</v>
      </c>
      <c r="I8" s="10">
        <f>IF(DAY(AprSun1)=1,AprSun1+28,AprSun1+35)</f>
        <v>41398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IF(DAY(AprSun1)=1,AprSun1+29,AprSun1+36)</f>
        <v>41399</v>
      </c>
      <c r="D9" s="10">
        <f>IF(DAY(AprSun1)=1,AprSun1+30,AprSun1+37)</f>
        <v>41400</v>
      </c>
      <c r="E9" s="10">
        <f>IF(DAY(AprSun1)=1,AprSun1+31,AprSun1+38)</f>
        <v>41401</v>
      </c>
      <c r="F9" s="10">
        <f>IF(DAY(AprSun1)=1,AprSun1+32,AprSun1+39)</f>
        <v>41402</v>
      </c>
      <c r="G9" s="10">
        <f>IF(DAY(AprSun1)=1,AprSun1+33,AprSun1+40)</f>
        <v>41403</v>
      </c>
      <c r="H9" s="10">
        <f>IF(DAY(AprSun1)=1,AprSun1+34,AprSun1+41)</f>
        <v>41404</v>
      </c>
      <c r="I9" s="10">
        <f>IF(DAY(AprSun1)=1,AprSun1+35,AprSun1+42)</f>
        <v>41405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29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IF(DAY(MaySun1)=1,MaySun1-6,MaySun1+1)</f>
        <v>41392</v>
      </c>
      <c r="D4" s="10">
        <f>IF(DAY(MaySun1)=1,MaySun1-5,MaySun1+2)</f>
        <v>41393</v>
      </c>
      <c r="E4" s="10">
        <f>IF(DAY(MaySun1)=1,MaySun1-4,MaySun1+3)</f>
        <v>41394</v>
      </c>
      <c r="F4" s="10">
        <f>IF(DAY(MaySun1)=1,MaySun1-3,MaySun1+4)</f>
        <v>41395</v>
      </c>
      <c r="G4" s="10">
        <f>IF(DAY(MaySun1)=1,MaySun1-2,MaySun1+5)</f>
        <v>41396</v>
      </c>
      <c r="H4" s="10">
        <f>IF(DAY(MaySun1)=1,MaySun1-1,MaySun1+6)</f>
        <v>41397</v>
      </c>
      <c r="I4" s="10">
        <f>IF(DAY(MaySun1)=1,MaySun1,MaySun1+7)</f>
        <v>41398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IF(DAY(MaySun1)=1,MaySun1+1,MaySun1+8)</f>
        <v>41399</v>
      </c>
      <c r="D5" s="10">
        <f>IF(DAY(MaySun1)=1,MaySun1+2,MaySun1+9)</f>
        <v>41400</v>
      </c>
      <c r="E5" s="10">
        <f>IF(DAY(MaySun1)=1,MaySun1+3,MaySun1+10)</f>
        <v>41401</v>
      </c>
      <c r="F5" s="10">
        <f>IF(DAY(MaySun1)=1,MaySun1+4,MaySun1+11)</f>
        <v>41402</v>
      </c>
      <c r="G5" s="10">
        <f>IF(DAY(MaySun1)=1,MaySun1+5,MaySun1+12)</f>
        <v>41403</v>
      </c>
      <c r="H5" s="10">
        <f>IF(DAY(MaySun1)=1,MaySun1+6,MaySun1+13)</f>
        <v>41404</v>
      </c>
      <c r="I5" s="10">
        <f>IF(DAY(MaySun1)=1,MaySun1+7,MaySun1+14)</f>
        <v>41405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IF(DAY(MaySun1)=1,MaySun1+8,MaySun1+15)</f>
        <v>41406</v>
      </c>
      <c r="D6" s="10">
        <f>IF(DAY(MaySun1)=1,MaySun1+9,MaySun1+16)</f>
        <v>41407</v>
      </c>
      <c r="E6" s="10">
        <f>IF(DAY(MaySun1)=1,MaySun1+10,MaySun1+17)</f>
        <v>41408</v>
      </c>
      <c r="F6" s="10">
        <f>IF(DAY(MaySun1)=1,MaySun1+11,MaySun1+18)</f>
        <v>41409</v>
      </c>
      <c r="G6" s="10">
        <f>IF(DAY(MaySun1)=1,MaySun1+12,MaySun1+19)</f>
        <v>41410</v>
      </c>
      <c r="H6" s="10">
        <f>IF(DAY(MaySun1)=1,MaySun1+13,MaySun1+20)</f>
        <v>41411</v>
      </c>
      <c r="I6" s="10">
        <f>IF(DAY(MaySun1)=1,MaySun1+14,MaySun1+21)</f>
        <v>41412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IF(DAY(MaySun1)=1,MaySun1+15,MaySun1+22)</f>
        <v>41413</v>
      </c>
      <c r="D7" s="10">
        <f>IF(DAY(MaySun1)=1,MaySun1+16,MaySun1+23)</f>
        <v>41414</v>
      </c>
      <c r="E7" s="10">
        <f>IF(DAY(MaySun1)=1,MaySun1+17,MaySun1+24)</f>
        <v>41415</v>
      </c>
      <c r="F7" s="10">
        <f>IF(DAY(MaySun1)=1,MaySun1+18,MaySun1+25)</f>
        <v>41416</v>
      </c>
      <c r="G7" s="10">
        <f>IF(DAY(MaySun1)=1,MaySun1+19,MaySun1+26)</f>
        <v>41417</v>
      </c>
      <c r="H7" s="10">
        <f>IF(DAY(MaySun1)=1,MaySun1+20,MaySun1+27)</f>
        <v>41418</v>
      </c>
      <c r="I7" s="10">
        <f>IF(DAY(MaySun1)=1,MaySun1+21,MaySun1+28)</f>
        <v>41419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IF(DAY(MaySun1)=1,MaySun1+22,MaySun1+29)</f>
        <v>41420</v>
      </c>
      <c r="D8" s="10">
        <f>IF(DAY(MaySun1)=1,MaySun1+23,MaySun1+30)</f>
        <v>41421</v>
      </c>
      <c r="E8" s="10">
        <f>IF(DAY(MaySun1)=1,MaySun1+24,MaySun1+31)</f>
        <v>41422</v>
      </c>
      <c r="F8" s="10">
        <f>IF(DAY(MaySun1)=1,MaySun1+25,MaySun1+32)</f>
        <v>41423</v>
      </c>
      <c r="G8" s="10">
        <f>IF(DAY(MaySun1)=1,MaySun1+26,MaySun1+33)</f>
        <v>41424</v>
      </c>
      <c r="H8" s="10">
        <f>IF(DAY(MaySun1)=1,MaySun1+27,MaySun1+34)</f>
        <v>41425</v>
      </c>
      <c r="I8" s="10">
        <f>IF(DAY(MaySun1)=1,MaySun1+28,MaySun1+35)</f>
        <v>41426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IF(DAY(MaySun1)=1,MaySun1+29,MaySun1+36)</f>
        <v>41427</v>
      </c>
      <c r="D9" s="10">
        <f>IF(DAY(MaySun1)=1,MaySun1+30,MaySun1+37)</f>
        <v>41428</v>
      </c>
      <c r="E9" s="10">
        <f>IF(DAY(MaySun1)=1,MaySun1+31,MaySun1+38)</f>
        <v>41429</v>
      </c>
      <c r="F9" s="10">
        <f>IF(DAY(MaySun1)=1,MaySun1+32,MaySun1+39)</f>
        <v>41430</v>
      </c>
      <c r="G9" s="10">
        <f>IF(DAY(MaySun1)=1,MaySun1+33,MaySun1+40)</f>
        <v>41431</v>
      </c>
      <c r="H9" s="10">
        <f>IF(DAY(MaySun1)=1,MaySun1+34,MaySun1+41)</f>
        <v>41432</v>
      </c>
      <c r="I9" s="10">
        <f>IF(DAY(MaySun1)=1,MaySun1+35,MaySun1+42)</f>
        <v>41433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IF(DAY(JunSun1)=1,JunSun1-6,JunSun1+1)</f>
        <v>41420</v>
      </c>
      <c r="D4" s="10">
        <f>IF(DAY(JunSun1)=1,JunSun1-5,JunSun1+2)</f>
        <v>41421</v>
      </c>
      <c r="E4" s="10">
        <f>IF(DAY(JunSun1)=1,JunSun1-4,JunSun1+3)</f>
        <v>41422</v>
      </c>
      <c r="F4" s="10">
        <f>IF(DAY(JunSun1)=1,JunSun1-3,JunSun1+4)</f>
        <v>41423</v>
      </c>
      <c r="G4" s="10">
        <f>IF(DAY(JunSun1)=1,JunSun1-2,JunSun1+5)</f>
        <v>41424</v>
      </c>
      <c r="H4" s="10">
        <f>IF(DAY(JunSun1)=1,JunSun1-1,JunSun1+6)</f>
        <v>41425</v>
      </c>
      <c r="I4" s="10">
        <f>IF(DAY(JunSun1)=1,JunSun1,JunSun1+7)</f>
        <v>41426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IF(DAY(JunSun1)=1,JunSun1+1,JunSun1+8)</f>
        <v>41427</v>
      </c>
      <c r="D5" s="10">
        <f>IF(DAY(JunSun1)=1,JunSun1+2,JunSun1+9)</f>
        <v>41428</v>
      </c>
      <c r="E5" s="10">
        <f>IF(DAY(JunSun1)=1,JunSun1+3,JunSun1+10)</f>
        <v>41429</v>
      </c>
      <c r="F5" s="10">
        <f>IF(DAY(JunSun1)=1,JunSun1+4,JunSun1+11)</f>
        <v>41430</v>
      </c>
      <c r="G5" s="10">
        <f>IF(DAY(JunSun1)=1,JunSun1+5,JunSun1+12)</f>
        <v>41431</v>
      </c>
      <c r="H5" s="10">
        <f>IF(DAY(JunSun1)=1,JunSun1+6,JunSun1+13)</f>
        <v>41432</v>
      </c>
      <c r="I5" s="10">
        <f>IF(DAY(JunSun1)=1,JunSun1+7,JunSun1+14)</f>
        <v>41433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IF(DAY(JunSun1)=1,JunSun1+8,JunSun1+15)</f>
        <v>41434</v>
      </c>
      <c r="D6" s="10">
        <f>IF(DAY(JunSun1)=1,JunSun1+9,JunSun1+16)</f>
        <v>41435</v>
      </c>
      <c r="E6" s="10">
        <f>IF(DAY(JunSun1)=1,JunSun1+10,JunSun1+17)</f>
        <v>41436</v>
      </c>
      <c r="F6" s="10">
        <f>IF(DAY(JunSun1)=1,JunSun1+11,JunSun1+18)</f>
        <v>41437</v>
      </c>
      <c r="G6" s="10">
        <f>IF(DAY(JunSun1)=1,JunSun1+12,JunSun1+19)</f>
        <v>41438</v>
      </c>
      <c r="H6" s="10">
        <f>IF(DAY(JunSun1)=1,JunSun1+13,JunSun1+20)</f>
        <v>41439</v>
      </c>
      <c r="I6" s="10">
        <f>IF(DAY(JunSun1)=1,JunSun1+14,JunSun1+21)</f>
        <v>41440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IF(DAY(JunSun1)=1,JunSun1+15,JunSun1+22)</f>
        <v>41441</v>
      </c>
      <c r="D7" s="10">
        <f>IF(DAY(JunSun1)=1,JunSun1+16,JunSun1+23)</f>
        <v>41442</v>
      </c>
      <c r="E7" s="10">
        <f>IF(DAY(JunSun1)=1,JunSun1+17,JunSun1+24)</f>
        <v>41443</v>
      </c>
      <c r="F7" s="10">
        <f>IF(DAY(JunSun1)=1,JunSun1+18,JunSun1+25)</f>
        <v>41444</v>
      </c>
      <c r="G7" s="10">
        <f>IF(DAY(JunSun1)=1,JunSun1+19,JunSun1+26)</f>
        <v>41445</v>
      </c>
      <c r="H7" s="10">
        <f>IF(DAY(JunSun1)=1,JunSun1+20,JunSun1+27)</f>
        <v>41446</v>
      </c>
      <c r="I7" s="10">
        <f>IF(DAY(JunSun1)=1,JunSun1+21,JunSun1+28)</f>
        <v>41447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IF(DAY(JunSun1)=1,JunSun1+22,JunSun1+29)</f>
        <v>41448</v>
      </c>
      <c r="D8" s="10">
        <f>IF(DAY(JunSun1)=1,JunSun1+23,JunSun1+30)</f>
        <v>41449</v>
      </c>
      <c r="E8" s="10">
        <f>IF(DAY(JunSun1)=1,JunSun1+24,JunSun1+31)</f>
        <v>41450</v>
      </c>
      <c r="F8" s="10">
        <f>IF(DAY(JunSun1)=1,JunSun1+25,JunSun1+32)</f>
        <v>41451</v>
      </c>
      <c r="G8" s="10">
        <f>IF(DAY(JunSun1)=1,JunSun1+26,JunSun1+33)</f>
        <v>41452</v>
      </c>
      <c r="H8" s="10">
        <f>IF(DAY(JunSun1)=1,JunSun1+27,JunSun1+34)</f>
        <v>41453</v>
      </c>
      <c r="I8" s="10">
        <f>IF(DAY(JunSun1)=1,JunSun1+28,JunSun1+35)</f>
        <v>41454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IF(DAY(JunSun1)=1,JunSun1+29,JunSun1+36)</f>
        <v>41455</v>
      </c>
      <c r="D9" s="10">
        <f>IF(DAY(JunSun1)=1,JunSun1+30,JunSun1+37)</f>
        <v>41456</v>
      </c>
      <c r="E9" s="10">
        <f>IF(DAY(JunSun1)=1,JunSun1+31,JunSun1+38)</f>
        <v>41457</v>
      </c>
      <c r="F9" s="10">
        <f>IF(DAY(JunSun1)=1,JunSun1+32,JunSun1+39)</f>
        <v>41458</v>
      </c>
      <c r="G9" s="10">
        <f>IF(DAY(JunSun1)=1,JunSun1+33,JunSun1+40)</f>
        <v>41459</v>
      </c>
      <c r="H9" s="10">
        <f>IF(DAY(JunSun1)=1,JunSun1+34,JunSun1+41)</f>
        <v>41460</v>
      </c>
      <c r="I9" s="10">
        <f>IF(DAY(JunSun1)=1,JunSun1+35,JunSun1+42)</f>
        <v>41461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31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IF(DAY(JulSun1)=1,JulSun1-6,JulSun1+1)</f>
        <v>41455</v>
      </c>
      <c r="D4" s="10">
        <f>IF(DAY(JulSun1)=1,JulSun1-5,JulSun1+2)</f>
        <v>41456</v>
      </c>
      <c r="E4" s="10">
        <f>IF(DAY(JulSun1)=1,JulSun1-4,JulSun1+3)</f>
        <v>41457</v>
      </c>
      <c r="F4" s="10">
        <f>IF(DAY(JulSun1)=1,JulSun1-3,JulSun1+4)</f>
        <v>41458</v>
      </c>
      <c r="G4" s="10">
        <f>IF(DAY(JulSun1)=1,JulSun1-2,JulSun1+5)</f>
        <v>41459</v>
      </c>
      <c r="H4" s="10">
        <f>IF(DAY(JulSun1)=1,JulSun1-1,JulSun1+6)</f>
        <v>41460</v>
      </c>
      <c r="I4" s="10">
        <f>IF(DAY(JulSun1)=1,JulSun1,JulSun1+7)</f>
        <v>41461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IF(DAY(JulSun1)=1,JulSun1+1,JulSun1+8)</f>
        <v>41462</v>
      </c>
      <c r="D5" s="10">
        <f>IF(DAY(JulSun1)=1,JulSun1+2,JulSun1+9)</f>
        <v>41463</v>
      </c>
      <c r="E5" s="10">
        <f>IF(DAY(JulSun1)=1,JulSun1+3,JulSun1+10)</f>
        <v>41464</v>
      </c>
      <c r="F5" s="10">
        <f>IF(DAY(JulSun1)=1,JulSun1+4,JulSun1+11)</f>
        <v>41465</v>
      </c>
      <c r="G5" s="10">
        <f>IF(DAY(JulSun1)=1,JulSun1+5,JulSun1+12)</f>
        <v>41466</v>
      </c>
      <c r="H5" s="10">
        <f>IF(DAY(JulSun1)=1,JulSun1+6,JulSun1+13)</f>
        <v>41467</v>
      </c>
      <c r="I5" s="10">
        <f>IF(DAY(JulSun1)=1,JulSun1+7,JulSun1+14)</f>
        <v>41468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IF(DAY(JulSun1)=1,JulSun1+8,JulSun1+15)</f>
        <v>41469</v>
      </c>
      <c r="D6" s="10">
        <f>IF(DAY(JulSun1)=1,JulSun1+9,JulSun1+16)</f>
        <v>41470</v>
      </c>
      <c r="E6" s="10">
        <f>IF(DAY(JulSun1)=1,JulSun1+10,JulSun1+17)</f>
        <v>41471</v>
      </c>
      <c r="F6" s="10">
        <f>IF(DAY(JulSun1)=1,JulSun1+11,JulSun1+18)</f>
        <v>41472</v>
      </c>
      <c r="G6" s="10">
        <f>IF(DAY(JulSun1)=1,JulSun1+12,JulSun1+19)</f>
        <v>41473</v>
      </c>
      <c r="H6" s="10">
        <f>IF(DAY(JulSun1)=1,JulSun1+13,JulSun1+20)</f>
        <v>41474</v>
      </c>
      <c r="I6" s="10">
        <f>IF(DAY(JulSun1)=1,JulSun1+14,JulSun1+21)</f>
        <v>41475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IF(DAY(JulSun1)=1,JulSun1+15,JulSun1+22)</f>
        <v>41476</v>
      </c>
      <c r="D7" s="10">
        <f>IF(DAY(JulSun1)=1,JulSun1+16,JulSun1+23)</f>
        <v>41477</v>
      </c>
      <c r="E7" s="10">
        <f>IF(DAY(JulSun1)=1,JulSun1+17,JulSun1+24)</f>
        <v>41478</v>
      </c>
      <c r="F7" s="10">
        <f>IF(DAY(JulSun1)=1,JulSun1+18,JulSun1+25)</f>
        <v>41479</v>
      </c>
      <c r="G7" s="10">
        <f>IF(DAY(JulSun1)=1,JulSun1+19,JulSun1+26)</f>
        <v>41480</v>
      </c>
      <c r="H7" s="10">
        <f>IF(DAY(JulSun1)=1,JulSun1+20,JulSun1+27)</f>
        <v>41481</v>
      </c>
      <c r="I7" s="10">
        <f>IF(DAY(JulSun1)=1,JulSun1+21,JulSun1+28)</f>
        <v>41482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IF(DAY(JulSun1)=1,JulSun1+22,JulSun1+29)</f>
        <v>41483</v>
      </c>
      <c r="D8" s="10">
        <f>IF(DAY(JulSun1)=1,JulSun1+23,JulSun1+30)</f>
        <v>41484</v>
      </c>
      <c r="E8" s="10">
        <f>IF(DAY(JulSun1)=1,JulSun1+24,JulSun1+31)</f>
        <v>41485</v>
      </c>
      <c r="F8" s="10">
        <f>IF(DAY(JulSun1)=1,JulSun1+25,JulSun1+32)</f>
        <v>41486</v>
      </c>
      <c r="G8" s="10">
        <f>IF(DAY(JulSun1)=1,JulSun1+26,JulSun1+33)</f>
        <v>41487</v>
      </c>
      <c r="H8" s="10">
        <f>IF(DAY(JulSun1)=1,JulSun1+27,JulSun1+34)</f>
        <v>41488</v>
      </c>
      <c r="I8" s="10">
        <f>IF(DAY(JulSun1)=1,JulSun1+28,JulSun1+35)</f>
        <v>41489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IF(DAY(JulSun1)=1,JulSun1+29,JulSun1+36)</f>
        <v>41490</v>
      </c>
      <c r="D9" s="10">
        <f>IF(DAY(JulSun1)=1,JulSun1+30,JulSun1+37)</f>
        <v>41491</v>
      </c>
      <c r="E9" s="10">
        <f>IF(DAY(JulSun1)=1,JulSun1+31,JulSun1+38)</f>
        <v>41492</v>
      </c>
      <c r="F9" s="10">
        <f>IF(DAY(JulSun1)=1,JulSun1+32,JulSun1+39)</f>
        <v>41493</v>
      </c>
      <c r="G9" s="10">
        <f>IF(DAY(JulSun1)=1,JulSun1+33,JulSun1+40)</f>
        <v>41494</v>
      </c>
      <c r="H9" s="10">
        <f>IF(DAY(JulSun1)=1,JulSun1+34,JulSun1+41)</f>
        <v>41495</v>
      </c>
      <c r="I9" s="10">
        <f>IF(DAY(JulSun1)=1,JulSun1+35,JulSun1+42)</f>
        <v>41496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32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IF(DAY(AugSun1)=1,AugSun1-6,AugSun1+1)</f>
        <v>41483</v>
      </c>
      <c r="D4" s="10">
        <f>IF(DAY(AugSun1)=1,AugSun1-5,AugSun1+2)</f>
        <v>41484</v>
      </c>
      <c r="E4" s="10">
        <f>IF(DAY(AugSun1)=1,AugSun1-4,AugSun1+3)</f>
        <v>41485</v>
      </c>
      <c r="F4" s="10">
        <f>IF(DAY(AugSun1)=1,AugSun1-3,AugSun1+4)</f>
        <v>41486</v>
      </c>
      <c r="G4" s="10">
        <f>IF(DAY(AugSun1)=1,AugSun1-2,AugSun1+5)</f>
        <v>41487</v>
      </c>
      <c r="H4" s="10">
        <f>IF(DAY(AugSun1)=1,AugSun1-1,AugSun1+6)</f>
        <v>41488</v>
      </c>
      <c r="I4" s="10">
        <f>IF(DAY(AugSun1)=1,AugSun1,AugSun1+7)</f>
        <v>41489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IF(DAY(AugSun1)=1,AugSun1+1,AugSun1+8)</f>
        <v>41490</v>
      </c>
      <c r="D5" s="10">
        <f>IF(DAY(AugSun1)=1,AugSun1+2,AugSun1+9)</f>
        <v>41491</v>
      </c>
      <c r="E5" s="10">
        <f>IF(DAY(AugSun1)=1,AugSun1+3,AugSun1+10)</f>
        <v>41492</v>
      </c>
      <c r="F5" s="10">
        <f>IF(DAY(AugSun1)=1,AugSun1+4,AugSun1+11)</f>
        <v>41493</v>
      </c>
      <c r="G5" s="10">
        <f>IF(DAY(AugSun1)=1,AugSun1+5,AugSun1+12)</f>
        <v>41494</v>
      </c>
      <c r="H5" s="10">
        <f>IF(DAY(AugSun1)=1,AugSun1+6,AugSun1+13)</f>
        <v>41495</v>
      </c>
      <c r="I5" s="10">
        <f>IF(DAY(AugSun1)=1,AugSun1+7,AugSun1+14)</f>
        <v>41496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IF(DAY(AugSun1)=1,AugSun1+8,AugSun1+15)</f>
        <v>41497</v>
      </c>
      <c r="D6" s="10">
        <f>IF(DAY(AugSun1)=1,AugSun1+9,AugSun1+16)</f>
        <v>41498</v>
      </c>
      <c r="E6" s="10">
        <f>IF(DAY(AugSun1)=1,AugSun1+10,AugSun1+17)</f>
        <v>41499</v>
      </c>
      <c r="F6" s="10">
        <f>IF(DAY(AugSun1)=1,AugSun1+11,AugSun1+18)</f>
        <v>41500</v>
      </c>
      <c r="G6" s="10">
        <f>IF(DAY(AugSun1)=1,AugSun1+12,AugSun1+19)</f>
        <v>41501</v>
      </c>
      <c r="H6" s="10">
        <f>IF(DAY(AugSun1)=1,AugSun1+13,AugSun1+20)</f>
        <v>41502</v>
      </c>
      <c r="I6" s="10">
        <f>IF(DAY(AugSun1)=1,AugSun1+14,AugSun1+21)</f>
        <v>41503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IF(DAY(AugSun1)=1,AugSun1+15,AugSun1+22)</f>
        <v>41504</v>
      </c>
      <c r="D7" s="10">
        <f>IF(DAY(AugSun1)=1,AugSun1+16,AugSun1+23)</f>
        <v>41505</v>
      </c>
      <c r="E7" s="10">
        <f>IF(DAY(AugSun1)=1,AugSun1+17,AugSun1+24)</f>
        <v>41506</v>
      </c>
      <c r="F7" s="10">
        <f>IF(DAY(AugSun1)=1,AugSun1+18,AugSun1+25)</f>
        <v>41507</v>
      </c>
      <c r="G7" s="10">
        <f>IF(DAY(AugSun1)=1,AugSun1+19,AugSun1+26)</f>
        <v>41508</v>
      </c>
      <c r="H7" s="10">
        <f>IF(DAY(AugSun1)=1,AugSun1+20,AugSun1+27)</f>
        <v>41509</v>
      </c>
      <c r="I7" s="10">
        <f>IF(DAY(AugSun1)=1,AugSun1+21,AugSun1+28)</f>
        <v>41510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IF(DAY(AugSun1)=1,AugSun1+22,AugSun1+29)</f>
        <v>41511</v>
      </c>
      <c r="D8" s="10">
        <f>IF(DAY(AugSun1)=1,AugSun1+23,AugSun1+30)</f>
        <v>41512</v>
      </c>
      <c r="E8" s="10">
        <f>IF(DAY(AugSun1)=1,AugSun1+24,AugSun1+31)</f>
        <v>41513</v>
      </c>
      <c r="F8" s="10">
        <f>IF(DAY(AugSun1)=1,AugSun1+25,AugSun1+32)</f>
        <v>41514</v>
      </c>
      <c r="G8" s="10">
        <f>IF(DAY(AugSun1)=1,AugSun1+26,AugSun1+33)</f>
        <v>41515</v>
      </c>
      <c r="H8" s="10">
        <f>IF(DAY(AugSun1)=1,AugSun1+27,AugSun1+34)</f>
        <v>41516</v>
      </c>
      <c r="I8" s="10">
        <f>IF(DAY(AugSun1)=1,AugSun1+28,AugSun1+35)</f>
        <v>41517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IF(DAY(AugSun1)=1,AugSun1+29,AugSun1+36)</f>
        <v>41518</v>
      </c>
      <c r="D9" s="10">
        <f>IF(DAY(AugSun1)=1,AugSun1+30,AugSun1+37)</f>
        <v>41519</v>
      </c>
      <c r="E9" s="10">
        <f>IF(DAY(AugSun1)=1,AugSun1+31,AugSun1+38)</f>
        <v>41520</v>
      </c>
      <c r="F9" s="10">
        <f>IF(DAY(AugSun1)=1,AugSun1+32,AugSun1+39)</f>
        <v>41521</v>
      </c>
      <c r="G9" s="10">
        <f>IF(DAY(AugSun1)=1,AugSun1+33,AugSun1+40)</f>
        <v>41522</v>
      </c>
      <c r="H9" s="10">
        <f>IF(DAY(AugSun1)=1,AugSun1+34,AugSun1+41)</f>
        <v>41523</v>
      </c>
      <c r="I9" s="10">
        <f>IF(DAY(AugSun1)=1,AugSun1+35,AugSun1+42)</f>
        <v>41524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2013</v>
      </c>
    </row>
    <row r="3" spans="1:14" ht="21" customHeight="1" x14ac:dyDescent="0.2">
      <c r="A3" s="4"/>
      <c r="B3" s="31" t="s">
        <v>33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IF(DAY(SepSun1)=1,SepSun1-6,SepSun1+1)</f>
        <v>41518</v>
      </c>
      <c r="D4" s="10">
        <f>IF(DAY(SepSun1)=1,SepSun1-5,SepSun1+2)</f>
        <v>41519</v>
      </c>
      <c r="E4" s="10">
        <f>IF(DAY(SepSun1)=1,SepSun1-4,SepSun1+3)</f>
        <v>41520</v>
      </c>
      <c r="F4" s="10">
        <f>IF(DAY(SepSun1)=1,SepSun1-3,SepSun1+4)</f>
        <v>41521</v>
      </c>
      <c r="G4" s="10">
        <f>IF(DAY(SepSun1)=1,SepSun1-2,SepSun1+5)</f>
        <v>41522</v>
      </c>
      <c r="H4" s="10">
        <f>IF(DAY(SepSun1)=1,SepSun1-1,SepSun1+6)</f>
        <v>41523</v>
      </c>
      <c r="I4" s="10">
        <f>IF(DAY(SepSun1)=1,SepSun1,SepSun1+7)</f>
        <v>41524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IF(DAY(SepSun1)=1,SepSun1+1,SepSun1+8)</f>
        <v>41525</v>
      </c>
      <c r="D5" s="10">
        <f>IF(DAY(SepSun1)=1,SepSun1+2,SepSun1+9)</f>
        <v>41526</v>
      </c>
      <c r="E5" s="10">
        <f>IF(DAY(SepSun1)=1,SepSun1+3,SepSun1+10)</f>
        <v>41527</v>
      </c>
      <c r="F5" s="10">
        <f>IF(DAY(SepSun1)=1,SepSun1+4,SepSun1+11)</f>
        <v>41528</v>
      </c>
      <c r="G5" s="10">
        <f>IF(DAY(SepSun1)=1,SepSun1+5,SepSun1+12)</f>
        <v>41529</v>
      </c>
      <c r="H5" s="10">
        <f>IF(DAY(SepSun1)=1,SepSun1+6,SepSun1+13)</f>
        <v>41530</v>
      </c>
      <c r="I5" s="10">
        <f>IF(DAY(SepSun1)=1,SepSun1+7,SepSun1+14)</f>
        <v>41531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IF(DAY(SepSun1)=1,SepSun1+8,SepSun1+15)</f>
        <v>41532</v>
      </c>
      <c r="D6" s="10">
        <f>IF(DAY(SepSun1)=1,SepSun1+9,SepSun1+16)</f>
        <v>41533</v>
      </c>
      <c r="E6" s="10">
        <f>IF(DAY(SepSun1)=1,SepSun1+10,SepSun1+17)</f>
        <v>41534</v>
      </c>
      <c r="F6" s="10">
        <f>IF(DAY(SepSun1)=1,SepSun1+11,SepSun1+18)</f>
        <v>41535</v>
      </c>
      <c r="G6" s="10">
        <f>IF(DAY(SepSun1)=1,SepSun1+12,SepSun1+19)</f>
        <v>41536</v>
      </c>
      <c r="H6" s="10">
        <f>IF(DAY(SepSun1)=1,SepSun1+13,SepSun1+20)</f>
        <v>41537</v>
      </c>
      <c r="I6" s="10">
        <f>IF(DAY(SepSun1)=1,SepSun1+14,SepSun1+21)</f>
        <v>41538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IF(DAY(SepSun1)=1,SepSun1+15,SepSun1+22)</f>
        <v>41539</v>
      </c>
      <c r="D7" s="10">
        <f>IF(DAY(SepSun1)=1,SepSun1+16,SepSun1+23)</f>
        <v>41540</v>
      </c>
      <c r="E7" s="10">
        <f>IF(DAY(SepSun1)=1,SepSun1+17,SepSun1+24)</f>
        <v>41541</v>
      </c>
      <c r="F7" s="10">
        <f>IF(DAY(SepSun1)=1,SepSun1+18,SepSun1+25)</f>
        <v>41542</v>
      </c>
      <c r="G7" s="10">
        <f>IF(DAY(SepSun1)=1,SepSun1+19,SepSun1+26)</f>
        <v>41543</v>
      </c>
      <c r="H7" s="10">
        <f>IF(DAY(SepSun1)=1,SepSun1+20,SepSun1+27)</f>
        <v>41544</v>
      </c>
      <c r="I7" s="10">
        <f>IF(DAY(SepSun1)=1,SepSun1+21,SepSun1+28)</f>
        <v>41545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IF(DAY(SepSun1)=1,SepSun1+22,SepSun1+29)</f>
        <v>41546</v>
      </c>
      <c r="D8" s="10">
        <f>IF(DAY(SepSun1)=1,SepSun1+23,SepSun1+30)</f>
        <v>41547</v>
      </c>
      <c r="E8" s="10">
        <f>IF(DAY(SepSun1)=1,SepSun1+24,SepSun1+31)</f>
        <v>41548</v>
      </c>
      <c r="F8" s="10">
        <f>IF(DAY(SepSun1)=1,SepSun1+25,SepSun1+32)</f>
        <v>41549</v>
      </c>
      <c r="G8" s="10">
        <f>IF(DAY(SepSun1)=1,SepSun1+26,SepSun1+33)</f>
        <v>41550</v>
      </c>
      <c r="H8" s="10">
        <f>IF(DAY(SepSun1)=1,SepSun1+27,SepSun1+34)</f>
        <v>41551</v>
      </c>
      <c r="I8" s="10">
        <f>IF(DAY(SepSun1)=1,SepSun1+28,SepSun1+35)</f>
        <v>41552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IF(DAY(SepSun1)=1,SepSun1+29,SepSun1+36)</f>
        <v>41553</v>
      </c>
      <c r="D9" s="10">
        <f>IF(DAY(SepSun1)=1,SepSun1+30,SepSun1+37)</f>
        <v>41554</v>
      </c>
      <c r="E9" s="10">
        <f>IF(DAY(SepSun1)=1,SepSun1+31,SepSun1+38)</f>
        <v>41555</v>
      </c>
      <c r="F9" s="10">
        <f>IF(DAY(SepSun1)=1,SepSun1+32,SepSun1+39)</f>
        <v>41556</v>
      </c>
      <c r="G9" s="10">
        <f>IF(DAY(SepSun1)=1,SepSun1+33,SepSun1+40)</f>
        <v>41557</v>
      </c>
      <c r="H9" s="10">
        <f>IF(DAY(SepSun1)=1,SepSun1+34,SepSun1+41)</f>
        <v>41558</v>
      </c>
      <c r="I9" s="10">
        <f>IF(DAY(SepSun1)=1,SepSun1+35,SepSun1+42)</f>
        <v>41559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37</v>
      </c>
      <c r="L10" s="16"/>
      <c r="M10" s="42"/>
      <c r="N10" s="43"/>
    </row>
    <row r="11" spans="1:14" ht="18" customHeight="1" x14ac:dyDescent="0.2">
      <c r="A11" s="4"/>
      <c r="B11" s="33" t="s">
        <v>12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13</v>
      </c>
      <c r="F13" s="69"/>
      <c r="G13" s="67" t="s">
        <v>14</v>
      </c>
      <c r="H13" s="69"/>
      <c r="I13" s="67" t="s">
        <v>15</v>
      </c>
      <c r="J13" s="68"/>
      <c r="K13" s="11"/>
      <c r="L13" s="17"/>
      <c r="M13" s="36"/>
      <c r="N13" s="37"/>
    </row>
    <row r="14" spans="1:14" ht="18" customHeight="1" x14ac:dyDescent="0.2">
      <c r="B14" s="8" t="s">
        <v>16</v>
      </c>
      <c r="C14" s="44"/>
      <c r="D14" s="45"/>
      <c r="E14" s="44" t="s">
        <v>16</v>
      </c>
      <c r="F14" s="45"/>
      <c r="G14" s="44"/>
      <c r="H14" s="45"/>
      <c r="I14" s="44" t="s">
        <v>16</v>
      </c>
      <c r="J14" s="59"/>
      <c r="K14" s="11"/>
      <c r="L14" s="17"/>
      <c r="M14" s="36"/>
      <c r="N14" s="37"/>
    </row>
    <row r="15" spans="1:14" ht="18" customHeight="1" x14ac:dyDescent="0.2">
      <c r="B15" s="6" t="s">
        <v>17</v>
      </c>
      <c r="C15" s="46"/>
      <c r="D15" s="47"/>
      <c r="E15" s="46" t="s">
        <v>17</v>
      </c>
      <c r="F15" s="47"/>
      <c r="G15" s="46"/>
      <c r="H15" s="47"/>
      <c r="I15" s="57" t="s">
        <v>17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18</v>
      </c>
      <c r="D16" s="45"/>
      <c r="E16" s="44"/>
      <c r="F16" s="45"/>
      <c r="G16" s="44" t="s">
        <v>18</v>
      </c>
      <c r="H16" s="45"/>
      <c r="I16" s="53"/>
      <c r="J16" s="54"/>
      <c r="K16" s="65" t="s">
        <v>13</v>
      </c>
      <c r="L16" s="16"/>
      <c r="M16" s="42"/>
      <c r="N16" s="43"/>
    </row>
    <row r="17" spans="2:14" ht="18" customHeight="1" x14ac:dyDescent="0.2">
      <c r="B17" s="6"/>
      <c r="C17" s="46" t="s">
        <v>19</v>
      </c>
      <c r="D17" s="47"/>
      <c r="E17" s="46"/>
      <c r="F17" s="47"/>
      <c r="G17" s="46" t="s">
        <v>19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20</v>
      </c>
      <c r="C18" s="62"/>
      <c r="D18" s="63"/>
      <c r="E18" s="62" t="s">
        <v>20</v>
      </c>
      <c r="F18" s="63"/>
      <c r="G18" s="62"/>
      <c r="H18" s="63"/>
      <c r="I18" s="62" t="s">
        <v>20</v>
      </c>
      <c r="J18" s="64"/>
      <c r="K18" s="66"/>
      <c r="L18" s="17"/>
      <c r="M18" s="36"/>
      <c r="N18" s="37"/>
    </row>
    <row r="19" spans="2:14" ht="18" customHeight="1" x14ac:dyDescent="0.2">
      <c r="B19" s="6" t="s">
        <v>21</v>
      </c>
      <c r="C19" s="46"/>
      <c r="D19" s="47"/>
      <c r="E19" s="46" t="s">
        <v>21</v>
      </c>
      <c r="F19" s="47"/>
      <c r="G19" s="46"/>
      <c r="H19" s="47"/>
      <c r="I19" s="57" t="s">
        <v>21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38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59"/>
      <c r="K26" s="11"/>
      <c r="L26" s="17"/>
      <c r="M26" s="36"/>
      <c r="N26" s="37"/>
    </row>
    <row r="27" spans="2:14" ht="18" customHeight="1" x14ac:dyDescent="0.2">
      <c r="B27" s="6" t="s">
        <v>23</v>
      </c>
      <c r="C27" s="46"/>
      <c r="D27" s="47"/>
      <c r="E27" s="46" t="s">
        <v>23</v>
      </c>
      <c r="F27" s="47"/>
      <c r="G27" s="46"/>
      <c r="H27" s="47"/>
      <c r="I27" s="57" t="s">
        <v>23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15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25</v>
      </c>
      <c r="D31" s="47"/>
      <c r="E31" s="46"/>
      <c r="F31" s="47"/>
      <c r="G31" s="46" t="s">
        <v>25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    </cp:lastModifiedBy>
  <dcterms:created xsi:type="dcterms:W3CDTF">2013-07-18T19:30:39Z</dcterms:created>
  <dcterms:modified xsi:type="dcterms:W3CDTF">2013-09-16T14:30:48Z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TC031076639991</vt:lpwstr>
  </property>
</Properties>
</file>