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17"/>
  <workbookPr filterPrivacy="1"/>
  <xr:revisionPtr revIDLastSave="0" documentId="13_ncr:1_{89CFFEC6-9A19-4EF3-902E-0559F13275A3}" xr6:coauthVersionLast="43" xr6:coauthVersionMax="43" xr10:uidLastSave="{00000000-0000-0000-0000-000000000000}"/>
  <bookViews>
    <workbookView xWindow="-120" yWindow="-120" windowWidth="28800" windowHeight="15480" xr2:uid="{00000000-000D-0000-FFFF-FFFF00000000}"/>
  </bookViews>
  <sheets>
    <sheet name="Ταμειακές ροές" sheetId="1" r:id="rId1"/>
    <sheet name="Γράφημα ταμειακής ροής" sheetId="2" r:id="rId2"/>
  </sheets>
  <definedNames>
    <definedName name="_xlnm.Print_Titles" localSheetId="0">'Ταμειακές ροές'!$6:$6</definedName>
    <definedName name="Ελάχιστο_ταμειακής_ροής">'Ταμειακές ροές'!$C$4</definedName>
    <definedName name="Έναρξη_ταμειακής_ροής">'Ταμειακές ροές'!$C$7</definedName>
    <definedName name="Επωνυμία_εταιρείας">'Ταμειακές ροές'!$B$2</definedName>
    <definedName name="Ημερομηνία_έναρξης">'Ταμειακές ροές'!$C$3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7" i="2" l="1"/>
  <c r="P57" i="1" l="1"/>
  <c r="P58" i="1"/>
  <c r="P59" i="1"/>
  <c r="P60" i="1"/>
  <c r="P61" i="1"/>
  <c r="P48" i="1"/>
  <c r="P49" i="1"/>
  <c r="P50" i="1"/>
  <c r="P51" i="1"/>
  <c r="P11" i="1"/>
  <c r="P12" i="1"/>
  <c r="P13" i="1"/>
  <c r="P14" i="1"/>
  <c r="P15" i="1"/>
  <c r="F16" i="1" l="1"/>
  <c r="D16" i="1"/>
  <c r="O4" i="1" l="1"/>
  <c r="N4" i="1"/>
  <c r="M4" i="1"/>
  <c r="L4" i="1"/>
  <c r="K4" i="1"/>
  <c r="J4" i="1"/>
  <c r="I4" i="1"/>
  <c r="H4" i="1"/>
  <c r="G4" i="1"/>
  <c r="F4" i="1"/>
  <c r="E4" i="1"/>
  <c r="D4" i="1"/>
  <c r="C3" i="1" l="1"/>
  <c r="P56" i="1" l="1"/>
  <c r="C17" i="1" l="1"/>
  <c r="C53" i="1" s="1"/>
  <c r="D7" i="1" l="1"/>
  <c r="D17" i="1" s="1"/>
  <c r="E16" i="1" l="1"/>
  <c r="P10" i="1" l="1"/>
  <c r="P47" i="1"/>
  <c r="P21" i="1"/>
  <c r="P22" i="1"/>
  <c r="P23" i="1"/>
  <c r="P24" i="1"/>
  <c r="P25" i="1"/>
  <c r="P26" i="1"/>
  <c r="P27" i="1"/>
  <c r="P28" i="1"/>
  <c r="P29" i="1"/>
  <c r="P30" i="1"/>
  <c r="P31" i="1"/>
  <c r="P32" i="1"/>
  <c r="P33" i="1"/>
  <c r="P34" i="1"/>
  <c r="P35" i="1"/>
  <c r="P36" i="1"/>
  <c r="P37" i="1"/>
  <c r="P38" i="1"/>
  <c r="P39" i="1"/>
  <c r="P40" i="1"/>
  <c r="P41" i="1"/>
  <c r="P42" i="1"/>
  <c r="P43" i="1"/>
  <c r="P44" i="1"/>
  <c r="P20" i="1"/>
  <c r="G16" i="1"/>
  <c r="H16" i="1"/>
  <c r="I16" i="1"/>
  <c r="J16" i="1"/>
  <c r="K16" i="1"/>
  <c r="L16" i="1"/>
  <c r="M16" i="1"/>
  <c r="N16" i="1"/>
  <c r="O16" i="1"/>
  <c r="D45" i="1" l="1"/>
  <c r="D52" i="1" s="1"/>
  <c r="F45" i="1"/>
  <c r="F52" i="1" s="1"/>
  <c r="K45" i="1"/>
  <c r="K52" i="1" s="1"/>
  <c r="E45" i="1"/>
  <c r="E52" i="1" s="1"/>
  <c r="J45" i="1"/>
  <c r="J52" i="1" s="1"/>
  <c r="N45" i="1"/>
  <c r="N52" i="1" s="1"/>
  <c r="I45" i="1"/>
  <c r="I52" i="1" s="1"/>
  <c r="O45" i="1"/>
  <c r="O52" i="1" s="1"/>
  <c r="H45" i="1"/>
  <c r="H52" i="1" s="1"/>
  <c r="L45" i="1"/>
  <c r="L52" i="1" s="1"/>
  <c r="M45" i="1"/>
  <c r="M52" i="1" s="1"/>
  <c r="G45" i="1"/>
  <c r="G52" i="1" s="1"/>
  <c r="P16" i="1"/>
  <c r="P52" i="1" l="1"/>
  <c r="D53" i="1"/>
  <c r="E7" i="1" s="1"/>
  <c r="E17" i="1" s="1"/>
  <c r="E53" i="1" s="1"/>
  <c r="F7" i="1" s="1"/>
  <c r="F17" i="1" s="1"/>
  <c r="F53" i="1" s="1"/>
  <c r="G7" i="1" s="1"/>
  <c r="G17" i="1" s="1"/>
  <c r="G53" i="1" s="1"/>
  <c r="H7" i="1" s="1"/>
  <c r="H17" i="1" s="1"/>
  <c r="H53" i="1" s="1"/>
  <c r="I7" i="1" s="1"/>
  <c r="I17" i="1" s="1"/>
  <c r="I53" i="1" s="1"/>
  <c r="J7" i="1" s="1"/>
  <c r="J17" i="1" s="1"/>
  <c r="J53" i="1" s="1"/>
  <c r="K7" i="1" s="1"/>
  <c r="K17" i="1" s="1"/>
  <c r="K53" i="1" s="1"/>
  <c r="L7" i="1" s="1"/>
  <c r="L17" i="1" s="1"/>
  <c r="L53" i="1" s="1"/>
  <c r="M7" i="1" s="1"/>
  <c r="M17" i="1" s="1"/>
  <c r="M53" i="1" s="1"/>
  <c r="N7" i="1" s="1"/>
  <c r="N17" i="1" s="1"/>
  <c r="N53" i="1" s="1"/>
  <c r="O7" i="1" s="1"/>
  <c r="O17" i="1" s="1"/>
  <c r="O53" i="1" s="1"/>
  <c r="P45" i="1"/>
</calcChain>
</file>

<file path=xl/sharedStrings.xml><?xml version="1.0" encoding="utf-8"?>
<sst xmlns="http://schemas.openxmlformats.org/spreadsheetml/2006/main" count="128" uniqueCount="70">
  <si>
    <t>Προβολή ταμειακής ροής μικρής επιχείρησης</t>
  </si>
  <si>
    <t>Επωνυμία εταιρείας</t>
  </si>
  <si>
    <t>Ημερομηνία έναρξης</t>
  </si>
  <si>
    <t>Ελάχιστο ποσό ειδοποίησης ταμειακού υπολοίπου</t>
  </si>
  <si>
    <t>Μετρητά στο ταμείο (αρχή του μήνα)</t>
  </si>
  <si>
    <t>ΕΙΣΠΡΑΞΕΙΣ ΜΕΤΡΗΤΩΝ</t>
  </si>
  <si>
    <t>Πωλήσεις μετρητοίς</t>
  </si>
  <si>
    <t>Επιστροφές και επιδόματα</t>
  </si>
  <si>
    <t>Εισπράξεις απαιτήσεων</t>
  </si>
  <si>
    <t>Τόκοι, άλλα έσοδα</t>
  </si>
  <si>
    <t>Έσοδα δανείων</t>
  </si>
  <si>
    <t>Εισφορές ιδιοκτήτη</t>
  </si>
  <si>
    <t>ΣΥΝΟΛΟ ΕΙΣΠΡΑΞΕΩΝ ΜΕΤΡΗΤΩΝ</t>
  </si>
  <si>
    <t>Σύνολο διαθέσιμων μετρητών</t>
  </si>
  <si>
    <t>ΔΑΠΑΝΕΣ ΜΕΤΡΗΤΩΝ</t>
  </si>
  <si>
    <t>Διαφήμιση</t>
  </si>
  <si>
    <t>Προμήθειες και χρεώσεις</t>
  </si>
  <si>
    <t>Εργασία βάσει σύμβασης</t>
  </si>
  <si>
    <t>Προγράμματα εργοδοτικών εισφορών</t>
  </si>
  <si>
    <t>Ασφάλιση (πλην υγείας)</t>
  </si>
  <si>
    <t>Έξοδα τόκων</t>
  </si>
  <si>
    <t>Υλικά και προμήθειες (σε COGS)</t>
  </si>
  <si>
    <t>Φαγητό και ψυχαγωγία</t>
  </si>
  <si>
    <t>Τόκος στεγαστικού δανείου</t>
  </si>
  <si>
    <t>Δαπάνες γραφείου</t>
  </si>
  <si>
    <t>Άλλα έξοδα τόκων</t>
  </si>
  <si>
    <t>Πρόγραμμα συνταξιοδοτικό και συμμετοχής στα κέρδη</t>
  </si>
  <si>
    <t>Αγορές για μεταπώληση</t>
  </si>
  <si>
    <t>Ενοίκιο ή εκμίσθωση</t>
  </si>
  <si>
    <t>Ενοίκιο ή εκμίσθωση: οχήματα, εξοπλισμός</t>
  </si>
  <si>
    <t>Επισκευές και συντήρηση</t>
  </si>
  <si>
    <t>Προμήθειες (όχι σε COGS)</t>
  </si>
  <si>
    <t>Φόροι και άδειες</t>
  </si>
  <si>
    <t>Ταξίδια</t>
  </si>
  <si>
    <t>Υπηρεσίες κοινής ωφελείας</t>
  </si>
  <si>
    <t>Μισθοί (χωρίς πιστώσεις προς υπαλλήλους)</t>
  </si>
  <si>
    <t>Άλλα έξοδα</t>
  </si>
  <si>
    <t>Διάφορα</t>
  </si>
  <si>
    <t>ΜΕΡΙΚΟ ΑΘΡΟΙΣΜΑ</t>
  </si>
  <si>
    <t>Κύρια πληρωμή δανείου</t>
  </si>
  <si>
    <t>Αγορές κεφαλαίου</t>
  </si>
  <si>
    <t>Άλλα έξοδα εκκίνησης</t>
  </si>
  <si>
    <t>Προς δέσμευση</t>
  </si>
  <si>
    <t>Αναλήψεις ιδιοκτητών</t>
  </si>
  <si>
    <t>ΣΥΝΟΛΟ ΔΑΠΑΝΩΝ ΜΕΤΡΗΤΩΝ</t>
  </si>
  <si>
    <t>Μετρητά στο ταμείο (τέλος του μήνα)</t>
  </si>
  <si>
    <t>ΑΛΛΑ ΛΕΙΤΟΥΡΓΙΚΑ ΔΕΔΟΜΕΝΑ</t>
  </si>
  <si>
    <t>Όγκος πωλήσεων (ευρώ)</t>
  </si>
  <si>
    <t>Υπόλοιπο απαιτήσεων</t>
  </si>
  <si>
    <t>Υπόλοιπο επισφαλών δανείων</t>
  </si>
  <si>
    <t>Διαθέσιμο απόθεμα</t>
  </si>
  <si>
    <t>Υπόλοιπο υποχρεώσεων</t>
  </si>
  <si>
    <t>Απόσβεση</t>
  </si>
  <si>
    <t>Αρχή</t>
  </si>
  <si>
    <t xml:space="preserve"> </t>
  </si>
  <si>
    <t>Ιαν-18</t>
  </si>
  <si>
    <t>Φεβ-18</t>
  </si>
  <si>
    <t>Μαρ-18</t>
  </si>
  <si>
    <t>Απρ-18</t>
  </si>
  <si>
    <t>Μάι-18</t>
  </si>
  <si>
    <t>Ιούν-18</t>
  </si>
  <si>
    <t>Ιούλ-18</t>
  </si>
  <si>
    <t>Αύγ-18</t>
  </si>
  <si>
    <t>Σεπ-18</t>
  </si>
  <si>
    <t>Οκτ-18</t>
  </si>
  <si>
    <t>Νοέ-18</t>
  </si>
  <si>
    <t>Δεκ-18</t>
  </si>
  <si>
    <t>Σύνολο</t>
  </si>
  <si>
    <t>Αυτό το κελί περιέχει συνδυαστικό γράφημα που δείχνει το ελάχιστο ποσό ειδοποίησης ελάχιστων μετρητών στο ταμείο και την προβολή ταμειακής ροής.</t>
  </si>
  <si>
    <t>Άθροισμα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</si>
</sst>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quot;$&quot;* #,##0_);_(&quot;$&quot;* \(#,##0\);_(&quot;$&quot;* &quot;-&quot;_);_(@_)"/>
    <numFmt numFmtId="169" formatCode="#,##0\ &quot;€&quot;"/>
  </numFmts>
  <fonts count="14" x14ac:knownFonts="1">
    <font>
      <sz val="8"/>
      <name val="Arial"/>
    </font>
    <font>
      <sz val="10"/>
      <name val="Arial"/>
      <family val="2"/>
    </font>
    <font>
      <sz val="8"/>
      <name val="Arial"/>
      <family val="2"/>
    </font>
    <font>
      <sz val="8"/>
      <name val="Arial"/>
      <family val="2"/>
      <scheme val="minor"/>
    </font>
    <font>
      <sz val="10"/>
      <color indexed="8"/>
      <name val="Arial"/>
      <family val="2"/>
      <scheme val="minor"/>
    </font>
    <font>
      <b/>
      <sz val="10"/>
      <name val="Arial"/>
      <family val="2"/>
      <scheme val="minor"/>
    </font>
    <font>
      <b/>
      <sz val="8"/>
      <name val="Arial"/>
      <family val="2"/>
      <scheme val="minor"/>
    </font>
    <font>
      <sz val="10"/>
      <name val="Arial"/>
      <family val="2"/>
      <scheme val="minor"/>
    </font>
    <font>
      <sz val="8"/>
      <color theme="0"/>
      <name val="Arial"/>
      <family val="2"/>
      <scheme val="minor"/>
    </font>
    <font>
      <b/>
      <sz val="14"/>
      <color theme="1" tint="0.249977111117893"/>
      <name val="Arial"/>
      <family val="2"/>
      <scheme val="major"/>
    </font>
    <font>
      <b/>
      <sz val="8"/>
      <color theme="0"/>
      <name val="Arial"/>
      <family val="2"/>
      <scheme val="minor"/>
    </font>
    <font>
      <b/>
      <sz val="8"/>
      <color theme="0" tint="-0.249977111117893"/>
      <name val="Arial"/>
      <family val="2"/>
      <scheme val="minor"/>
    </font>
    <font>
      <sz val="8"/>
      <color theme="0" tint="-0.249977111117893"/>
      <name val="Arial"/>
      <family val="2"/>
      <scheme val="minor"/>
    </font>
    <font>
      <b/>
      <sz val="8"/>
      <color theme="1"/>
      <name val="Arial"/>
      <family val="2"/>
      <scheme val="minor"/>
    </font>
  </fonts>
  <fills count="7">
    <fill>
      <patternFill patternType="none"/>
    </fill>
    <fill>
      <patternFill patternType="gray125"/>
    </fill>
    <fill>
      <patternFill patternType="lightUp">
        <bgColor indexed="22"/>
      </patternFill>
    </fill>
    <fill>
      <patternFill patternType="solid">
        <fgColor theme="0" tint="-4.9989318521683403E-2"/>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23"/>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indexed="64"/>
      </top>
      <bottom/>
      <diagonal/>
    </border>
    <border>
      <left/>
      <right/>
      <top style="thin">
        <color indexed="64"/>
      </top>
      <bottom/>
      <diagonal/>
    </border>
  </borders>
  <cellStyleXfs count="2">
    <xf numFmtId="0" fontId="0" fillId="0" borderId="0">
      <alignment wrapText="1"/>
    </xf>
    <xf numFmtId="164" fontId="1" fillId="0" borderId="0" applyFont="0" applyFill="0" applyBorder="0" applyAlignment="0" applyProtection="0"/>
  </cellStyleXfs>
  <cellXfs count="76">
    <xf numFmtId="0" fontId="0" fillId="0" borderId="0" xfId="0">
      <alignment wrapText="1"/>
    </xf>
    <xf numFmtId="0" fontId="3" fillId="0" borderId="0" xfId="0" applyFont="1" applyAlignment="1"/>
    <xf numFmtId="0" fontId="4" fillId="0" borderId="0" xfId="0" applyFont="1" applyFill="1" applyProtection="1">
      <alignment wrapText="1"/>
    </xf>
    <xf numFmtId="17" fontId="3" fillId="0" borderId="1" xfId="0" applyNumberFormat="1" applyFont="1" applyBorder="1" applyAlignment="1" applyProtection="1">
      <alignment horizontal="right" wrapText="1"/>
      <protection locked="0"/>
    </xf>
    <xf numFmtId="3" fontId="3" fillId="0" borderId="9" xfId="0" applyNumberFormat="1" applyFont="1" applyBorder="1" applyProtection="1">
      <alignment wrapText="1"/>
      <protection locked="0"/>
    </xf>
    <xf numFmtId="0" fontId="5" fillId="0" borderId="0" xfId="0" applyFont="1" applyBorder="1" applyAlignment="1"/>
    <xf numFmtId="0" fontId="3" fillId="0" borderId="0" xfId="0" applyFont="1" applyBorder="1" applyAlignment="1"/>
    <xf numFmtId="0" fontId="6" fillId="0" borderId="0" xfId="0" applyFont="1" applyBorder="1" applyAlignment="1">
      <alignment wrapText="1"/>
    </xf>
    <xf numFmtId="0" fontId="3" fillId="0" borderId="0" xfId="0" applyFont="1" applyBorder="1">
      <alignment wrapText="1"/>
    </xf>
    <xf numFmtId="0" fontId="6" fillId="0" borderId="3" xfId="0" applyFont="1" applyBorder="1" applyAlignment="1">
      <alignment wrapText="1"/>
    </xf>
    <xf numFmtId="3" fontId="3" fillId="2" borderId="10" xfId="0" applyNumberFormat="1" applyFont="1" applyFill="1" applyBorder="1">
      <alignment wrapText="1"/>
    </xf>
    <xf numFmtId="0" fontId="3" fillId="0" borderId="0" xfId="0" applyFont="1">
      <alignment wrapText="1"/>
    </xf>
    <xf numFmtId="3" fontId="3" fillId="0" borderId="1" xfId="0" applyNumberFormat="1" applyFont="1" applyBorder="1" applyProtection="1">
      <alignment wrapText="1"/>
      <protection locked="0"/>
    </xf>
    <xf numFmtId="0" fontId="6" fillId="0" borderId="7" xfId="0" applyFont="1" applyBorder="1" applyAlignment="1">
      <alignment wrapText="1"/>
    </xf>
    <xf numFmtId="0" fontId="3" fillId="0" borderId="7" xfId="0" applyFont="1" applyBorder="1">
      <alignment wrapText="1"/>
    </xf>
    <xf numFmtId="0" fontId="3" fillId="0" borderId="0" xfId="0" applyFont="1" applyAlignment="1">
      <alignment wrapText="1"/>
    </xf>
    <xf numFmtId="0" fontId="7" fillId="0" borderId="0" xfId="0" applyFont="1" applyFill="1" applyProtection="1">
      <alignment wrapText="1"/>
    </xf>
    <xf numFmtId="3" fontId="8" fillId="0" borderId="0" xfId="0" applyNumberFormat="1" applyFont="1" applyAlignment="1"/>
    <xf numFmtId="3" fontId="3" fillId="3" borderId="3" xfId="0" applyNumberFormat="1" applyFont="1" applyFill="1" applyBorder="1">
      <alignment wrapText="1"/>
    </xf>
    <xf numFmtId="3" fontId="3" fillId="0" borderId="0" xfId="0" applyNumberFormat="1" applyFont="1">
      <alignment wrapText="1"/>
    </xf>
    <xf numFmtId="0" fontId="10" fillId="4" borderId="2" xfId="0" applyFont="1" applyFill="1" applyBorder="1" applyAlignment="1">
      <alignment wrapText="1"/>
    </xf>
    <xf numFmtId="3" fontId="3" fillId="3" borderId="8" xfId="0" applyNumberFormat="1" applyFont="1" applyFill="1" applyBorder="1">
      <alignment wrapText="1"/>
    </xf>
    <xf numFmtId="0" fontId="8" fillId="4" borderId="2" xfId="0" applyNumberFormat="1" applyFont="1" applyFill="1" applyBorder="1">
      <alignment wrapText="1"/>
    </xf>
    <xf numFmtId="0" fontId="3" fillId="0" borderId="13" xfId="0" applyFont="1" applyBorder="1" applyAlignment="1">
      <alignment wrapText="1"/>
    </xf>
    <xf numFmtId="0" fontId="3" fillId="0" borderId="5" xfId="0" applyFont="1" applyBorder="1" applyAlignment="1">
      <alignment wrapText="1"/>
    </xf>
    <xf numFmtId="0" fontId="3" fillId="0" borderId="6" xfId="0" applyFont="1" applyBorder="1" applyAlignment="1">
      <alignment wrapText="1"/>
    </xf>
    <xf numFmtId="3" fontId="3" fillId="5" borderId="8" xfId="0" applyNumberFormat="1" applyFont="1" applyFill="1" applyBorder="1" applyProtection="1">
      <alignment wrapText="1"/>
    </xf>
    <xf numFmtId="0" fontId="10" fillId="4" borderId="2" xfId="0" applyFont="1" applyFill="1" applyBorder="1" applyAlignment="1"/>
    <xf numFmtId="0" fontId="8" fillId="4" borderId="2" xfId="0" applyFont="1" applyFill="1" applyBorder="1">
      <alignment wrapText="1"/>
    </xf>
    <xf numFmtId="0" fontId="3" fillId="0" borderId="14" xfId="0" applyFont="1" applyBorder="1" applyAlignment="1">
      <alignment wrapText="1"/>
    </xf>
    <xf numFmtId="0" fontId="3" fillId="0" borderId="15" xfId="0" applyFont="1" applyBorder="1" applyAlignment="1">
      <alignment wrapText="1"/>
    </xf>
    <xf numFmtId="3" fontId="3" fillId="0" borderId="16" xfId="0" applyNumberFormat="1" applyFont="1" applyBorder="1" applyProtection="1">
      <alignment wrapText="1"/>
      <protection locked="0"/>
    </xf>
    <xf numFmtId="0" fontId="10" fillId="4" borderId="6" xfId="0" applyFont="1" applyFill="1" applyBorder="1" applyAlignment="1">
      <alignment horizontal="center" wrapText="1"/>
    </xf>
    <xf numFmtId="17" fontId="10" fillId="4" borderId="9" xfId="0" applyNumberFormat="1" applyFont="1" applyFill="1" applyBorder="1" applyAlignment="1">
      <alignment horizontal="center" wrapText="1"/>
    </xf>
    <xf numFmtId="0" fontId="3" fillId="5" borderId="16" xfId="0" applyNumberFormat="1" applyFont="1" applyFill="1" applyBorder="1">
      <alignment wrapText="1"/>
    </xf>
    <xf numFmtId="0" fontId="3" fillId="5" borderId="9" xfId="0" applyNumberFormat="1" applyFont="1" applyFill="1" applyBorder="1">
      <alignment wrapText="1"/>
    </xf>
    <xf numFmtId="0" fontId="3" fillId="2" borderId="10" xfId="0" applyFont="1" applyFill="1" applyBorder="1">
      <alignment wrapText="1"/>
    </xf>
    <xf numFmtId="3" fontId="3" fillId="3" borderId="11" xfId="0" applyNumberFormat="1" applyFont="1" applyFill="1" applyBorder="1">
      <alignment wrapText="1"/>
    </xf>
    <xf numFmtId="3" fontId="3" fillId="0" borderId="10" xfId="0" applyNumberFormat="1" applyFont="1" applyBorder="1" applyProtection="1">
      <alignment wrapText="1"/>
      <protection locked="0"/>
    </xf>
    <xf numFmtId="3" fontId="3" fillId="2" borderId="17" xfId="0" applyNumberFormat="1" applyFont="1" applyFill="1" applyBorder="1">
      <alignment wrapText="1"/>
    </xf>
    <xf numFmtId="3" fontId="3" fillId="0" borderId="17" xfId="0" applyNumberFormat="1" applyFont="1" applyBorder="1">
      <alignment wrapText="1"/>
    </xf>
    <xf numFmtId="3" fontId="3" fillId="3" borderId="17" xfId="0" applyNumberFormat="1" applyFont="1" applyFill="1" applyBorder="1">
      <alignment wrapText="1"/>
    </xf>
    <xf numFmtId="0" fontId="3" fillId="0" borderId="18" xfId="0" applyFont="1" applyBorder="1" applyAlignment="1">
      <alignment wrapText="1"/>
    </xf>
    <xf numFmtId="0" fontId="11" fillId="2" borderId="11" xfId="0" applyNumberFormat="1" applyFont="1" applyFill="1" applyBorder="1">
      <alignment wrapText="1"/>
    </xf>
    <xf numFmtId="3" fontId="3" fillId="0" borderId="11" xfId="0" applyNumberFormat="1" applyFont="1" applyBorder="1">
      <alignment wrapText="1"/>
    </xf>
    <xf numFmtId="0" fontId="6" fillId="6" borderId="12" xfId="0" applyFont="1" applyFill="1" applyBorder="1" applyProtection="1">
      <alignment wrapText="1"/>
    </xf>
    <xf numFmtId="3" fontId="12" fillId="2" borderId="10" xfId="0" applyNumberFormat="1" applyFont="1" applyFill="1" applyBorder="1">
      <alignment wrapText="1"/>
    </xf>
    <xf numFmtId="0" fontId="6" fillId="6" borderId="12" xfId="0" applyFont="1" applyFill="1" applyBorder="1" applyAlignment="1">
      <alignment wrapText="1"/>
    </xf>
    <xf numFmtId="3" fontId="12" fillId="2" borderId="11" xfId="0" applyNumberFormat="1" applyFont="1" applyFill="1" applyBorder="1">
      <alignment wrapText="1"/>
    </xf>
    <xf numFmtId="0" fontId="13" fillId="6" borderId="0" xfId="0" applyNumberFormat="1" applyFont="1" applyFill="1" applyBorder="1" applyAlignment="1">
      <alignment wrapText="1"/>
    </xf>
    <xf numFmtId="0" fontId="6" fillId="6" borderId="8" xfId="0" applyFont="1" applyFill="1" applyBorder="1" applyAlignment="1">
      <alignment wrapText="1"/>
    </xf>
    <xf numFmtId="3" fontId="3" fillId="2" borderId="19" xfId="0" applyNumberFormat="1" applyFont="1" applyFill="1" applyBorder="1">
      <alignment wrapText="1"/>
    </xf>
    <xf numFmtId="0" fontId="8" fillId="4" borderId="2" xfId="0" applyNumberFormat="1" applyFont="1" applyFill="1" applyBorder="1" applyAlignment="1">
      <alignment horizontal="center" wrapText="1"/>
    </xf>
    <xf numFmtId="0" fontId="10" fillId="4" borderId="11" xfId="0" applyNumberFormat="1" applyFont="1" applyFill="1" applyBorder="1" applyAlignment="1">
      <alignment horizontal="center" wrapText="1"/>
    </xf>
    <xf numFmtId="0" fontId="8" fillId="4" borderId="2" xfId="0" applyFont="1" applyFill="1" applyBorder="1" applyAlignment="1">
      <alignment horizontal="center" wrapText="1"/>
    </xf>
    <xf numFmtId="17" fontId="8" fillId="4" borderId="2" xfId="0" applyNumberFormat="1" applyFont="1" applyFill="1" applyBorder="1" applyAlignment="1">
      <alignment horizontal="center" wrapText="1"/>
    </xf>
    <xf numFmtId="17" fontId="10" fillId="4" borderId="11" xfId="0" applyNumberFormat="1" applyFont="1" applyFill="1" applyBorder="1" applyAlignment="1">
      <alignment horizontal="center" wrapText="1"/>
    </xf>
    <xf numFmtId="0" fontId="10" fillId="4" borderId="8" xfId="0" applyNumberFormat="1" applyFont="1" applyFill="1" applyBorder="1" applyAlignment="1">
      <alignment horizontal="center" wrapText="1"/>
    </xf>
    <xf numFmtId="0" fontId="3" fillId="0" borderId="0" xfId="0" applyNumberFormat="1" applyFont="1" applyBorder="1">
      <alignment wrapText="1"/>
    </xf>
    <xf numFmtId="0" fontId="6" fillId="0" borderId="4" xfId="0" applyNumberFormat="1" applyFont="1" applyBorder="1" applyAlignment="1">
      <alignment wrapText="1"/>
    </xf>
    <xf numFmtId="0" fontId="3" fillId="0" borderId="7" xfId="0" applyNumberFormat="1" applyFont="1" applyBorder="1">
      <alignment wrapText="1"/>
    </xf>
    <xf numFmtId="0" fontId="3" fillId="0" borderId="4" xfId="0" applyNumberFormat="1" applyFont="1" applyBorder="1">
      <alignment wrapText="1"/>
    </xf>
    <xf numFmtId="0" fontId="3" fillId="0" borderId="0" xfId="0" applyNumberFormat="1" applyFont="1">
      <alignment wrapText="1"/>
    </xf>
    <xf numFmtId="0" fontId="3" fillId="0" borderId="5" xfId="0" applyFont="1" applyFill="1" applyBorder="1" applyAlignment="1" applyProtection="1">
      <alignment wrapText="1"/>
    </xf>
    <xf numFmtId="0" fontId="3" fillId="0" borderId="13" xfId="0" applyNumberFormat="1" applyFont="1" applyFill="1" applyBorder="1" applyAlignment="1">
      <alignment wrapText="1"/>
    </xf>
    <xf numFmtId="0" fontId="3" fillId="0" borderId="5" xfId="0" applyNumberFormat="1" applyFont="1" applyFill="1" applyBorder="1" applyAlignment="1">
      <alignment wrapText="1"/>
    </xf>
    <xf numFmtId="3" fontId="3" fillId="3" borderId="20" xfId="0" applyNumberFormat="1" applyFont="1" applyFill="1" applyBorder="1">
      <alignment wrapText="1"/>
    </xf>
    <xf numFmtId="0" fontId="6" fillId="6" borderId="22" xfId="0" applyFont="1" applyFill="1" applyBorder="1" applyAlignment="1">
      <alignment wrapText="1"/>
    </xf>
    <xf numFmtId="3" fontId="3" fillId="3" borderId="21" xfId="0" applyNumberFormat="1" applyFont="1" applyFill="1" applyBorder="1">
      <alignment wrapText="1"/>
    </xf>
    <xf numFmtId="0" fontId="9" fillId="0" borderId="0" xfId="0" applyFont="1" applyFill="1" applyBorder="1" applyAlignment="1" applyProtection="1">
      <alignment horizontal="center" wrapText="1"/>
    </xf>
    <xf numFmtId="0" fontId="7" fillId="0" borderId="0" xfId="0" applyFont="1" applyFill="1" applyProtection="1">
      <alignment wrapText="1"/>
    </xf>
    <xf numFmtId="0" fontId="3" fillId="0" borderId="0" xfId="0" applyFont="1" applyAlignment="1">
      <alignment horizontal="center"/>
    </xf>
    <xf numFmtId="3" fontId="3" fillId="0" borderId="12" xfId="0" applyNumberFormat="1" applyFont="1" applyBorder="1" applyAlignment="1" applyProtection="1">
      <alignment horizontal="right" wrapText="1"/>
      <protection locked="0"/>
    </xf>
    <xf numFmtId="3" fontId="3" fillId="3" borderId="10" xfId="0" applyNumberFormat="1" applyFont="1" applyFill="1" applyBorder="1" applyAlignment="1">
      <alignment horizontal="right" wrapText="1"/>
    </xf>
    <xf numFmtId="3" fontId="3" fillId="2" borderId="11" xfId="0" applyNumberFormat="1" applyFont="1" applyFill="1" applyBorder="1" applyAlignment="1">
      <alignment horizontal="right" wrapText="1"/>
    </xf>
    <xf numFmtId="169" fontId="5" fillId="0" borderId="0" xfId="1" applyNumberFormat="1" applyFont="1"/>
  </cellXfs>
  <cellStyles count="2">
    <cellStyle name="Κανονικό" xfId="0" builtinId="0" customBuiltin="1"/>
    <cellStyle name="Νομισματική μονάδα" xfId="1" builtinId="4" customBuiltin="1"/>
  </cellStyles>
  <dxfs count="143">
    <dxf>
      <font>
        <condense val="0"/>
        <extend val="0"/>
        <color indexed="10"/>
      </font>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style="thin">
          <color indexed="64"/>
        </top>
        <bottom/>
      </border>
    </dxf>
    <dxf>
      <font>
        <b val="0"/>
        <i val="0"/>
        <strike val="0"/>
        <condense val="0"/>
        <extend val="0"/>
        <outline val="0"/>
        <shadow val="0"/>
        <u val="none"/>
        <vertAlign val="baseline"/>
        <sz val="8"/>
        <color theme="0" tint="-0.249977111117893"/>
        <name val="Arial"/>
        <family val="2"/>
        <scheme val="minor"/>
      </font>
      <numFmt numFmtId="3" formatCode="#,##0"/>
      <fill>
        <patternFill patternType="lightUp">
          <fgColor indexed="64"/>
          <bgColor indexed="22"/>
        </patternFill>
      </fill>
      <border diagonalUp="0" diagonalDown="0" outline="0">
        <left style="thin">
          <color indexed="64"/>
        </left>
        <right/>
        <top/>
        <bottom/>
      </border>
    </dxf>
    <dxf>
      <font>
        <b/>
        <i val="0"/>
        <strike val="0"/>
        <condense val="0"/>
        <extend val="0"/>
        <outline val="0"/>
        <shadow val="0"/>
        <u val="none"/>
        <vertAlign val="baseline"/>
        <sz val="8"/>
        <color auto="1"/>
        <name val="Arial"/>
        <family val="2"/>
        <scheme val="minor"/>
      </font>
      <fill>
        <patternFill patternType="solid">
          <fgColor indexed="64"/>
          <bgColor theme="0"/>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fill>
        <patternFill patternType="lightUp">
          <fgColor indexed="64"/>
          <bgColor indexed="22"/>
        </patternFill>
      </fill>
      <border diagonalUp="0" diagonalDown="0" outline="0">
        <left style="thin">
          <color indexed="64"/>
        </left>
        <right style="thin">
          <color indexed="64"/>
        </right>
        <top/>
        <bottom/>
      </border>
    </dxf>
    <dxf>
      <font>
        <b/>
        <i val="0"/>
        <strike val="0"/>
        <condense val="0"/>
        <extend val="0"/>
        <outline val="0"/>
        <shadow val="0"/>
        <u val="none"/>
        <vertAlign val="baseline"/>
        <sz val="8"/>
        <color auto="1"/>
        <name val="Arial"/>
        <family val="2"/>
        <scheme val="minor"/>
      </font>
      <fill>
        <patternFill patternType="solid">
          <fgColor indexed="64"/>
          <bgColor theme="0"/>
        </patternFill>
      </fill>
      <alignment horizontal="general"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alignment horizontal="right" vertical="bottom" textRotation="0" wrapText="1" indent="0" justifyLastLine="0" shrinkToFit="0" readingOrder="0"/>
    </dxf>
    <dxf>
      <font>
        <b val="0"/>
        <i val="0"/>
        <strike val="0"/>
        <condense val="0"/>
        <extend val="0"/>
        <outline val="0"/>
        <shadow val="0"/>
        <u val="none"/>
        <vertAlign val="baseline"/>
        <sz val="8"/>
        <color auto="1"/>
        <name val="Arial"/>
        <scheme val="minor"/>
      </font>
      <numFmt numFmtId="3" formatCode="#,##0"/>
      <fill>
        <patternFill patternType="lightUp">
          <fgColor indexed="64"/>
          <bgColor indexed="22"/>
        </patternFill>
      </fill>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alignment horizontal="right" vertical="bottom" textRotation="0" wrapText="1" indent="0" justifyLastLine="0" shrinkToFit="0" readingOrder="0"/>
      <border diagonalUp="0" diagonalDown="0" outline="0">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numFmt numFmtId="3" formatCode="#,##0"/>
      <fill>
        <patternFill patternType="lightUp">
          <fgColor indexed="64"/>
          <bgColor indexed="22"/>
        </patternFill>
      </fill>
      <border diagonalUp="0" diagonalDown="0" outline="0">
        <left/>
        <right/>
        <top style="thin">
          <color indexed="64"/>
        </top>
        <bottom/>
      </border>
    </dxf>
    <dxf>
      <font>
        <b val="0"/>
        <i val="0"/>
        <strike val="0"/>
        <condense val="0"/>
        <extend val="0"/>
        <outline val="0"/>
        <shadow val="0"/>
        <u val="none"/>
        <vertAlign val="baseline"/>
        <sz val="8"/>
        <color auto="1"/>
        <name val="Arial"/>
        <scheme val="minor"/>
      </font>
      <alignment horizontal="general" vertical="bottom" textRotation="0" wrapText="1"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ttom style="thin">
          <color auto="1"/>
        </bottom>
      </border>
    </dxf>
    <dxf>
      <font>
        <b val="0"/>
        <i val="0"/>
        <strike val="0"/>
        <condense val="0"/>
        <extend val="0"/>
        <outline val="0"/>
        <shadow val="0"/>
        <u val="none"/>
        <vertAlign val="baseline"/>
        <sz val="8"/>
        <color auto="1"/>
        <name val="Arial"/>
        <scheme val="minor"/>
      </font>
    </dxf>
    <dxf>
      <font>
        <b/>
        <i val="0"/>
        <strike val="0"/>
        <condense val="0"/>
        <extend val="0"/>
        <outline val="0"/>
        <shadow val="0"/>
        <u val="none"/>
        <vertAlign val="baseline"/>
        <sz val="8"/>
        <color theme="0"/>
        <name val="Arial"/>
        <scheme val="minor"/>
      </font>
      <numFmt numFmtId="166" formatCode="mmm/yy"/>
      <fill>
        <patternFill patternType="solid">
          <fgColor indexed="64"/>
          <bgColor theme="1" tint="0.499984740745262"/>
        </patternFill>
      </fill>
    </dxf>
    <dxf>
      <font>
        <b val="0"/>
        <i val="0"/>
        <strike val="0"/>
        <condense val="0"/>
        <extend val="0"/>
        <outline val="0"/>
        <shadow val="0"/>
        <u val="none"/>
        <vertAlign val="baseline"/>
        <sz val="8"/>
        <color auto="1"/>
        <name val="Arial"/>
        <scheme val="minor"/>
      </font>
      <numFmt numFmtId="3" formatCode="#,##0"/>
      <fill>
        <patternFill patternType="solid">
          <fgColor indexed="64"/>
          <bgColor theme="0" tint="-0.249977111117893"/>
        </patternFill>
      </fill>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Arial"/>
        <scheme val="minor"/>
      </font>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minor"/>
      </font>
      <protection locked="0" hidden="0"/>
    </dxf>
    <dxf>
      <border outline="0">
        <bottom style="thin">
          <color indexed="64"/>
        </bottom>
      </border>
    </dxf>
    <dxf>
      <font>
        <b val="0"/>
        <i val="0"/>
        <strike val="0"/>
        <condense val="0"/>
        <extend val="0"/>
        <outline val="0"/>
        <shadow val="0"/>
        <u val="none"/>
        <vertAlign val="baseline"/>
        <sz val="8"/>
        <color theme="0"/>
        <name val="Arial"/>
        <scheme val="minor"/>
      </font>
      <fill>
        <patternFill patternType="solid">
          <fgColor indexed="64"/>
          <bgColor theme="1" tint="0.499984740745262"/>
        </patternFill>
      </fill>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top/>
        <bottom style="thin">
          <color indexed="64"/>
        </bottom>
        <vertical/>
        <horizontal/>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fill>
        <patternFill patternType="lightUp">
          <fgColor indexed="64"/>
          <bgColor indexed="2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8"/>
        <color auto="1"/>
        <name val="Arial"/>
        <scheme val="minor"/>
      </font>
      <protection locked="0" hidden="0"/>
    </dxf>
    <dxf>
      <border outline="0">
        <bottom style="thin">
          <color indexed="64"/>
        </bottom>
      </border>
    </dxf>
    <dxf>
      <font>
        <b val="0"/>
        <i val="0"/>
        <strike val="0"/>
        <condense val="0"/>
        <extend val="0"/>
        <outline val="0"/>
        <shadow val="0"/>
        <u val="none"/>
        <vertAlign val="baseline"/>
        <sz val="8"/>
        <color theme="0"/>
        <name val="Arial"/>
        <scheme val="minor"/>
      </font>
      <numFmt numFmtId="3" formatCode="#,##0"/>
      <fill>
        <patternFill patternType="solid">
          <fgColor indexed="64"/>
          <bgColor theme="1" tint="0.499984740745262"/>
        </patternFill>
      </fill>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8"/>
        <color theme="0"/>
        <name val="Arial"/>
        <scheme val="minor"/>
      </font>
      <numFmt numFmtId="166" formatCode="mmm/yy"/>
      <fill>
        <patternFill patternType="solid">
          <fgColor indexed="64"/>
          <bgColor theme="1" tint="0.499984740745262"/>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top/>
        <bottom style="thin">
          <color indexed="64"/>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theme="0" tint="-0.249977111117893"/>
        <name val="Arial"/>
        <scheme val="minor"/>
      </font>
      <numFmt numFmtId="3" formatCode="#,##0"/>
      <fill>
        <patternFill patternType="lightUp">
          <fgColor indexed="64"/>
          <bgColor indexed="2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lightUp">
          <fgColor indexed="64"/>
          <bgColor indexed="22"/>
        </patternFill>
      </fill>
      <border diagonalUp="0" diagonalDown="0" outline="0">
        <left style="thin">
          <color indexed="64"/>
        </left>
        <right style="thin">
          <color indexed="64"/>
        </right>
        <top/>
        <bottom/>
      </border>
    </dxf>
    <dxf>
      <font>
        <b/>
        <i val="0"/>
        <strike val="0"/>
        <condense val="0"/>
        <extend val="0"/>
        <outline val="0"/>
        <shadow val="0"/>
        <u val="none"/>
        <vertAlign val="baseline"/>
        <sz val="8"/>
        <color auto="1"/>
        <name val="Arial"/>
        <scheme val="minor"/>
      </font>
      <fill>
        <patternFill patternType="solid">
          <fgColor indexed="64"/>
          <bgColor theme="0"/>
        </patternFill>
      </fill>
      <border diagonalUp="0" diagonalDown="0" outline="0">
        <left/>
        <right style="thin">
          <color indexed="64"/>
        </right>
        <top/>
        <bottom/>
      </border>
      <protection locked="1" hidden="0"/>
    </dxf>
    <dxf>
      <font>
        <b val="0"/>
        <i val="0"/>
        <strike val="0"/>
        <condense val="0"/>
        <extend val="0"/>
        <outline val="0"/>
        <shadow val="0"/>
        <u val="none"/>
        <vertAlign val="baseline"/>
        <sz val="8"/>
        <color auto="1"/>
        <name val="Arial"/>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left style="thin">
          <color indexed="64"/>
        </left>
        <right style="thin">
          <color indexed="64"/>
        </right>
        <top style="thin">
          <color indexed="64"/>
        </top>
      </border>
    </dxf>
    <dxf>
      <font>
        <b val="0"/>
        <i val="0"/>
        <strike val="0"/>
        <condense val="0"/>
        <extend val="0"/>
        <outline val="0"/>
        <shadow val="0"/>
        <u val="none"/>
        <vertAlign val="baseline"/>
        <sz val="8"/>
        <color auto="1"/>
        <name val="Arial"/>
        <scheme val="minor"/>
      </font>
      <protection locked="0" hidden="0"/>
    </dxf>
    <dxf>
      <border outline="0">
        <bottom style="thin">
          <color indexed="64"/>
        </bottom>
      </border>
    </dxf>
    <dxf>
      <font>
        <b val="0"/>
        <i val="0"/>
        <strike val="0"/>
        <condense val="0"/>
        <extend val="0"/>
        <outline val="0"/>
        <shadow val="0"/>
        <u val="none"/>
        <vertAlign val="baseline"/>
        <sz val="8"/>
        <color theme="0"/>
        <name val="Arial"/>
        <scheme val="minor"/>
      </font>
      <numFmt numFmtId="3" formatCode="#,##0"/>
      <fill>
        <patternFill patternType="solid">
          <fgColor indexed="64"/>
          <bgColor theme="1" tint="0.499984740745262"/>
        </patternFill>
      </fill>
    </dxf>
    <dxf>
      <font>
        <b/>
        <i val="0"/>
      </font>
    </dxf>
    <dxf>
      <fill>
        <patternFill>
          <bgColor theme="0" tint="-4.9989318521683403E-2"/>
        </patternFill>
      </fill>
    </dxf>
    <dxf>
      <font>
        <b/>
        <i val="0"/>
        <color theme="0"/>
      </font>
      <fill>
        <patternFill>
          <bgColor theme="1" tint="0.49998474074526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Μετρητά" pivot="0" count="4" xr9:uid="{00000000-0011-0000-FFFF-FFFF00000000}">
      <tableStyleElement type="wholeTable" dxfId="142"/>
      <tableStyleElement type="headerRow" dxfId="141"/>
      <tableStyleElement type="totalRow" dxfId="140"/>
      <tableStyleElement type="firstTotalCell" dxfId="13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DDDDDD"/>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CCFF"/>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l-GR"/>
  <c:roundedCorners val="1"/>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Προβολή ταμειακής ροής
Επωνυμία εταιρείας</a:t>
            </a:r>
          </a:p>
        </c:rich>
      </c:tx>
      <c:layout>
        <c:manualLayout>
          <c:xMode val="edge"/>
          <c:yMode val="edge"/>
          <c:x val="0.37296784982359332"/>
          <c:y val="2.9227557411273492E-2"/>
        </c:manualLayout>
      </c:layout>
      <c:overlay val="0"/>
    </c:title>
    <c:autoTitleDeleted val="0"/>
    <c:plotArea>
      <c:layout>
        <c:manualLayout>
          <c:layoutTarget val="inner"/>
          <c:xMode val="edge"/>
          <c:yMode val="edge"/>
          <c:x val="7.0122020811520303E-2"/>
          <c:y val="0.20876826722338204"/>
          <c:w val="0.68496002937629952"/>
          <c:h val="0.6179540709812108"/>
        </c:manualLayout>
      </c:layout>
      <c:barChart>
        <c:barDir val="col"/>
        <c:grouping val="clustered"/>
        <c:varyColors val="0"/>
        <c:ser>
          <c:idx val="0"/>
          <c:order val="0"/>
          <c:tx>
            <c:v>Προβολή ταμειακής ροής</c:v>
          </c:tx>
          <c:invertIfNegative val="0"/>
          <c:cat>
            <c:strRef>
              <c:f>'Ταμειακές ροές'!$C$6:$O$6</c:f>
              <c:strCache>
                <c:ptCount val="13"/>
                <c:pt idx="0">
                  <c:v>Αρχή</c:v>
                </c:pt>
                <c:pt idx="1">
                  <c:v>Ιαν-18</c:v>
                </c:pt>
                <c:pt idx="2">
                  <c:v>Φεβ-18</c:v>
                </c:pt>
                <c:pt idx="3">
                  <c:v>Μαρ-18</c:v>
                </c:pt>
                <c:pt idx="4">
                  <c:v>Απρ-18</c:v>
                </c:pt>
                <c:pt idx="5">
                  <c:v>Μάι-18</c:v>
                </c:pt>
                <c:pt idx="6">
                  <c:v>Ιούν-18</c:v>
                </c:pt>
                <c:pt idx="7">
                  <c:v>Ιούλ-18</c:v>
                </c:pt>
                <c:pt idx="8">
                  <c:v>Αύγ-18</c:v>
                </c:pt>
                <c:pt idx="9">
                  <c:v>Σεπ-18</c:v>
                </c:pt>
                <c:pt idx="10">
                  <c:v>Οκτ-18</c:v>
                </c:pt>
                <c:pt idx="11">
                  <c:v>Νοέ-18</c:v>
                </c:pt>
                <c:pt idx="12">
                  <c:v>Δεκ-18</c:v>
                </c:pt>
              </c:strCache>
            </c:strRef>
          </c:cat>
          <c:val>
            <c:numRef>
              <c:f>'Ταμειακές ροές'!$C$53:$O$53</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170E-4586-9BA1-20653FE14EBD}"/>
            </c:ext>
          </c:extLst>
        </c:ser>
        <c:dLbls>
          <c:showLegendKey val="0"/>
          <c:showVal val="0"/>
          <c:showCatName val="0"/>
          <c:showSerName val="0"/>
          <c:showPercent val="0"/>
          <c:showBubbleSize val="0"/>
        </c:dLbls>
        <c:gapWidth val="150"/>
        <c:axId val="492652424"/>
        <c:axId val="492649680"/>
      </c:barChart>
      <c:lineChart>
        <c:grouping val="standard"/>
        <c:varyColors val="0"/>
        <c:ser>
          <c:idx val="1"/>
          <c:order val="1"/>
          <c:tx>
            <c:v>Ελάχιστο ποσό ειδοποίησης μετρητών στο ταμείο</c:v>
          </c:tx>
          <c:cat>
            <c:strRef>
              <c:f>'Ταμειακές ροές'!$C$6:$O$6</c:f>
              <c:strCache>
                <c:ptCount val="13"/>
                <c:pt idx="0">
                  <c:v>Αρχή</c:v>
                </c:pt>
                <c:pt idx="1">
                  <c:v>Ιαν-18</c:v>
                </c:pt>
                <c:pt idx="2">
                  <c:v>Φεβ-18</c:v>
                </c:pt>
                <c:pt idx="3">
                  <c:v>Μαρ-18</c:v>
                </c:pt>
                <c:pt idx="4">
                  <c:v>Απρ-18</c:v>
                </c:pt>
                <c:pt idx="5">
                  <c:v>Μάι-18</c:v>
                </c:pt>
                <c:pt idx="6">
                  <c:v>Ιούν-18</c:v>
                </c:pt>
                <c:pt idx="7">
                  <c:v>Ιούλ-18</c:v>
                </c:pt>
                <c:pt idx="8">
                  <c:v>Αύγ-18</c:v>
                </c:pt>
                <c:pt idx="9">
                  <c:v>Σεπ-18</c:v>
                </c:pt>
                <c:pt idx="10">
                  <c:v>Οκτ-18</c:v>
                </c:pt>
                <c:pt idx="11">
                  <c:v>Νοέ-18</c:v>
                </c:pt>
                <c:pt idx="12">
                  <c:v>Δεκ-18</c:v>
                </c:pt>
              </c:strCache>
            </c:strRef>
          </c:cat>
          <c:val>
            <c:numRef>
              <c:f>'Ταμειακές ροές'!$C$4:$O$4</c:f>
              <c:numCache>
                <c:formatCode>#,##0</c:formatCode>
                <c:ptCount val="13"/>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170E-4586-9BA1-20653FE14EBD}"/>
            </c:ext>
          </c:extLst>
        </c:ser>
        <c:dLbls>
          <c:showLegendKey val="0"/>
          <c:showVal val="0"/>
          <c:showCatName val="0"/>
          <c:showSerName val="0"/>
          <c:showPercent val="0"/>
          <c:showBubbleSize val="0"/>
        </c:dLbls>
        <c:marker val="1"/>
        <c:smooth val="0"/>
        <c:axId val="492652424"/>
        <c:axId val="492649680"/>
      </c:lineChart>
      <c:catAx>
        <c:axId val="492652424"/>
        <c:scaling>
          <c:orientation val="minMax"/>
        </c:scaling>
        <c:delete val="0"/>
        <c:axPos val="b"/>
        <c:title>
          <c:tx>
            <c:rich>
              <a:bodyPr/>
              <a:lstStyle/>
              <a:p>
                <a:pPr>
                  <a:defRPr/>
                </a:pPr>
                <a:r>
                  <a:rPr lang="en-US"/>
                  <a:t>Περίοδος</a:t>
                </a:r>
              </a:p>
            </c:rich>
          </c:tx>
          <c:layout>
            <c:manualLayout>
              <c:xMode val="edge"/>
              <c:yMode val="edge"/>
              <c:x val="0.38109798775153103"/>
              <c:y val="0.93597773138482954"/>
            </c:manualLayout>
          </c:layout>
          <c:overlay val="0"/>
        </c:title>
        <c:numFmt formatCode="General" sourceLinked="1"/>
        <c:majorTickMark val="out"/>
        <c:minorTickMark val="none"/>
        <c:tickLblPos val="nextTo"/>
        <c:txPr>
          <a:bodyPr rot="-2700000" vert="horz"/>
          <a:lstStyle/>
          <a:p>
            <a:pPr>
              <a:defRPr>
                <a:solidFill>
                  <a:sysClr val="windowText" lastClr="000000"/>
                </a:solidFill>
              </a:defRPr>
            </a:pPr>
            <a:endParaRPr lang="el-GR"/>
          </a:p>
        </c:txPr>
        <c:crossAx val="492649680"/>
        <c:crosses val="autoZero"/>
        <c:auto val="1"/>
        <c:lblAlgn val="ctr"/>
        <c:lblOffset val="100"/>
        <c:tickLblSkip val="1"/>
        <c:tickMarkSkip val="1"/>
        <c:noMultiLvlLbl val="0"/>
      </c:catAx>
      <c:valAx>
        <c:axId val="492649680"/>
        <c:scaling>
          <c:orientation val="minMax"/>
        </c:scaling>
        <c:delete val="0"/>
        <c:axPos val="l"/>
        <c:majorGridlines/>
        <c:title>
          <c:tx>
            <c:rich>
              <a:bodyPr/>
              <a:lstStyle/>
              <a:p>
                <a:pPr>
                  <a:defRPr/>
                </a:pPr>
                <a:r>
                  <a:rPr lang="en-US"/>
                  <a:t>Μετρητά στο ταμείο</a:t>
                </a:r>
              </a:p>
            </c:rich>
          </c:tx>
          <c:layout>
            <c:manualLayout>
              <c:xMode val="edge"/>
              <c:yMode val="edge"/>
              <c:x val="1.0162611711814535E-2"/>
              <c:y val="0.39874739039665974"/>
            </c:manualLayout>
          </c:layout>
          <c:overlay val="0"/>
        </c:title>
        <c:numFmt formatCode="#,##0" sourceLinked="1"/>
        <c:majorTickMark val="out"/>
        <c:minorTickMark val="none"/>
        <c:tickLblPos val="nextTo"/>
        <c:txPr>
          <a:bodyPr rot="0" vert="horz"/>
          <a:lstStyle/>
          <a:p>
            <a:pPr>
              <a:defRPr/>
            </a:pPr>
            <a:endParaRPr lang="el-GR"/>
          </a:p>
        </c:txPr>
        <c:crossAx val="492652424"/>
        <c:crosses val="autoZero"/>
        <c:crossBetween val="between"/>
      </c:valAx>
    </c:plotArea>
    <c:legend>
      <c:legendPos val="r"/>
      <c:layout>
        <c:manualLayout>
          <c:xMode val="edge"/>
          <c:yMode val="edge"/>
          <c:x val="0.77845605712499333"/>
          <c:y val="0.45511482254697289"/>
          <c:w val="0.21341484594810523"/>
          <c:h val="0.12038970076548365"/>
        </c:manualLayout>
      </c:layout>
      <c:overlay val="0"/>
      <c:txPr>
        <a:bodyPr/>
        <a:lstStyle/>
        <a:p>
          <a:pPr>
            <a:defRPr>
              <a:solidFill>
                <a:sysClr val="windowText" lastClr="000000"/>
              </a:solidFill>
            </a:defRPr>
          </a:pPr>
          <a:endParaRPr lang="el-GR"/>
        </a:p>
      </c:txPr>
    </c:legend>
    <c:plotVisOnly val="1"/>
    <c:dispBlanksAs val="gap"/>
    <c:showDLblsOverMax val="0"/>
  </c:chart>
  <c:printSettings>
    <c:headerFooter alignWithMargins="0"/>
    <c:pageMargins b="1" l="0.75000000000000011" r="0.75000000000000011"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104775</xdr:rowOff>
    </xdr:from>
    <xdr:to>
      <xdr:col>14</xdr:col>
      <xdr:colOff>323850</xdr:colOff>
      <xdr:row>33</xdr:row>
      <xdr:rowOff>95250</xdr:rowOff>
    </xdr:to>
    <xdr:graphicFrame macro="">
      <xdr:nvGraphicFramePr>
        <xdr:cNvPr id="4098" name="Γράφημα 2" descr="Γράφημα συνδυασμού που δείχνει το Ελάχιστο όριο προειδοποίησης ταμειακού αποθέματος και την Προβολή ταμειακής ροής">
          <a:extLst>
            <a:ext uri="{FF2B5EF4-FFF2-40B4-BE49-F238E27FC236}">
              <a16:creationId xmlns:a16="http://schemas.microsoft.com/office/drawing/2014/main" id="{00000000-0008-0000-0100-000002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ΕισπραξεισΜετρητων" displayName="ΕισπραξεισΜετρητων" ref="B9:P16" totalsRowCount="1" headerRowDxfId="138" dataDxfId="136" headerRowBorderDxfId="137" tableBorderDxfId="135">
  <autoFilter ref="B9:P15"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000-000001000000}" name="ΕΙΣΠΡΑΞΕΙΣ ΜΕΤΡΗΤΩΝ" totalsRowLabel="ΣΥΝΟΛΟ ΕΙΣΠΡΑΞΕΩΝ ΜΕΤΡΗΤΩΝ" dataDxfId="134" totalsRowDxfId="133"/>
    <tableColumn id="2" xr3:uid="{00000000-0010-0000-0000-000002000000}" name=" " dataDxfId="132" totalsRowDxfId="131"/>
    <tableColumn id="3" xr3:uid="{00000000-0010-0000-0000-000003000000}" name="Ιαν-18" totalsRowFunction="custom" dataDxfId="130" totalsRowDxfId="129">
      <totalsRowFormula>SUM(D10,D12:D15,(D11*-1))</totalsRowFormula>
    </tableColumn>
    <tableColumn id="4" xr3:uid="{00000000-0010-0000-0000-000004000000}" name="Φεβ-18" totalsRowFunction="custom" dataDxfId="128" totalsRowDxfId="127">
      <totalsRowFormula>SUM(E10,E12:E15,(E11*-1))</totalsRowFormula>
    </tableColumn>
    <tableColumn id="5" xr3:uid="{00000000-0010-0000-0000-000005000000}" name="Μαρ-18" totalsRowFunction="custom" dataDxfId="126" totalsRowDxfId="125">
      <totalsRowFormula>SUM(F10,F12:F15,(F11*-1))</totalsRowFormula>
    </tableColumn>
    <tableColumn id="6" xr3:uid="{00000000-0010-0000-0000-000006000000}" name="Απρ-18" totalsRowFunction="custom" dataDxfId="124" totalsRowDxfId="123">
      <totalsRowFormula>SUM(G10,G12:G15,(G11*-1))</totalsRowFormula>
    </tableColumn>
    <tableColumn id="7" xr3:uid="{00000000-0010-0000-0000-000007000000}" name="Μάι-18" totalsRowFunction="custom" dataDxfId="122" totalsRowDxfId="121">
      <totalsRowFormula>SUM(H10,H12:H15,(H11*-1))</totalsRowFormula>
    </tableColumn>
    <tableColumn id="8" xr3:uid="{00000000-0010-0000-0000-000008000000}" name="Ιούν-18" totalsRowFunction="custom" dataDxfId="120" totalsRowDxfId="119">
      <totalsRowFormula>SUM(I10,I12:I15,(I11*-1))</totalsRowFormula>
    </tableColumn>
    <tableColumn id="9" xr3:uid="{00000000-0010-0000-0000-000009000000}" name="Ιούλ-18" totalsRowFunction="custom" dataDxfId="118" totalsRowDxfId="117">
      <totalsRowFormula>SUM(J10,J12:J15,(J11*-1))</totalsRowFormula>
    </tableColumn>
    <tableColumn id="10" xr3:uid="{00000000-0010-0000-0000-00000A000000}" name="Αύγ-18" totalsRowFunction="custom" dataDxfId="116" totalsRowDxfId="115">
      <totalsRowFormula>SUM(K10,K12:K15,(K11*-1))</totalsRowFormula>
    </tableColumn>
    <tableColumn id="11" xr3:uid="{00000000-0010-0000-0000-00000B000000}" name="Σεπ-18" totalsRowFunction="custom" dataDxfId="114" totalsRowDxfId="113">
      <totalsRowFormula>SUM(L10,L12:L15,(L11*-1))</totalsRowFormula>
    </tableColumn>
    <tableColumn id="12" xr3:uid="{00000000-0010-0000-0000-00000C000000}" name="Οκτ-18" totalsRowFunction="custom" dataDxfId="112" totalsRowDxfId="111">
      <totalsRowFormula>SUM(M10,M12:M15,(M11*-1))</totalsRowFormula>
    </tableColumn>
    <tableColumn id="13" xr3:uid="{00000000-0010-0000-0000-00000D000000}" name="Νοέ-18" totalsRowFunction="custom" dataDxfId="110" totalsRowDxfId="109">
      <totalsRowFormula>SUM(N10,N12:N15,(N11*-1))</totalsRowFormula>
    </tableColumn>
    <tableColumn id="14" xr3:uid="{00000000-0010-0000-0000-00000E000000}" name="Δεκ-18" totalsRowFunction="custom" dataDxfId="108" totalsRowDxfId="107">
      <totalsRowFormula>SUM(O10,O12:O15,(O11*-1))</totalsRowFormula>
    </tableColumn>
    <tableColumn id="15" xr3:uid="{00000000-0010-0000-0000-00000F000000}" name="Σύνολο" totalsRowFunction="sum" dataDxfId="106" totalsRowDxfId="105">
      <calculatedColumnFormula>SUM(D10:O10)</calculatedColumnFormula>
    </tableColumn>
  </tableColumns>
  <tableStyleInfo name="Μετρητά" showFirstColumn="0" showLastColumn="0" showRowStripes="0" showColumnStripes="0"/>
  <extLst>
    <ext xmlns:x14="http://schemas.microsoft.com/office/spreadsheetml/2009/9/main" uri="{504A1905-F514-4f6f-8877-14C23A59335A}">
      <x14:table altTextSummary="Εισαγάγετε ή τροποποιήστε τα στοιχεία Ταμειακές εισπράξεις και κάθε μήνα σε αυτόν τον πίνακα. Οι συνολικές ταμειακές εισπράξεις και τα συνολικά ταμειακά διαθέσιμα υπολογίζονται αυτόματα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ΤαμειακόΑπόθεμα" displayName="ΤαμειακόΑπόθεμα" ref="C6:P7" totalsRowShown="0" headerRowDxfId="104" dataDxfId="31" headerRowBorderDxfId="103" tableBorderDxfId="102">
  <autoFilter ref="C6:P7"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100-000001000000}" name="Αρχή" dataDxfId="45"/>
    <tableColumn id="2" xr3:uid="{00000000-0010-0000-0100-000002000000}" name="Ιαν-18" dataDxfId="44">
      <calculatedColumnFormula>C53</calculatedColumnFormula>
    </tableColumn>
    <tableColumn id="3" xr3:uid="{00000000-0010-0000-0100-000003000000}" name="Φεβ-18" dataDxfId="43">
      <calculatedColumnFormula>D53</calculatedColumnFormula>
    </tableColumn>
    <tableColumn id="4" xr3:uid="{00000000-0010-0000-0100-000004000000}" name="Μαρ-18" dataDxfId="42">
      <calculatedColumnFormula>E53</calculatedColumnFormula>
    </tableColumn>
    <tableColumn id="5" xr3:uid="{00000000-0010-0000-0100-000005000000}" name="Απρ-18" dataDxfId="41">
      <calculatedColumnFormula>F53</calculatedColumnFormula>
    </tableColumn>
    <tableColumn id="6" xr3:uid="{00000000-0010-0000-0100-000006000000}" name="Μάι-18" dataDxfId="40">
      <calculatedColumnFormula>G53</calculatedColumnFormula>
    </tableColumn>
    <tableColumn id="7" xr3:uid="{00000000-0010-0000-0100-000007000000}" name="Ιούν-18" dataDxfId="39">
      <calculatedColumnFormula>H53</calculatedColumnFormula>
    </tableColumn>
    <tableColumn id="8" xr3:uid="{00000000-0010-0000-0100-000008000000}" name="Ιούλ-18" dataDxfId="38">
      <calculatedColumnFormula>I53</calculatedColumnFormula>
    </tableColumn>
    <tableColumn id="9" xr3:uid="{00000000-0010-0000-0100-000009000000}" name="Αύγ-18" dataDxfId="37">
      <calculatedColumnFormula>J53</calculatedColumnFormula>
    </tableColumn>
    <tableColumn id="10" xr3:uid="{00000000-0010-0000-0100-00000A000000}" name="Σεπ-18" dataDxfId="36">
      <calculatedColumnFormula>K53</calculatedColumnFormula>
    </tableColumn>
    <tableColumn id="11" xr3:uid="{00000000-0010-0000-0100-00000B000000}" name="Οκτ-18" dataDxfId="35">
      <calculatedColumnFormula>L53</calculatedColumnFormula>
    </tableColumn>
    <tableColumn id="12" xr3:uid="{00000000-0010-0000-0100-00000C000000}" name="Νοέ-18" dataDxfId="34">
      <calculatedColumnFormula>M53</calculatedColumnFormula>
    </tableColumn>
    <tableColumn id="13" xr3:uid="{00000000-0010-0000-0100-00000D000000}" name="Δεκ-18" dataDxfId="33">
      <calculatedColumnFormula>N53</calculatedColumnFormula>
    </tableColumn>
    <tableColumn id="14" xr3:uid="{00000000-0010-0000-0100-00000E000000}" name="Άθροισμα" dataDxfId="32"/>
  </tableColumns>
  <tableStyleInfo name="Μετρητά" showFirstColumn="0" showLastColumn="0" showRowStripes="1" showColumnStripes="0"/>
  <extLst>
    <ext xmlns:x14="http://schemas.microsoft.com/office/spreadsheetml/2009/9/main" uri="{504A1905-F514-4f6f-8877-14C23A59335A}">
      <x14:table altTextSummary="Εισαγάγετε Το Ταμειακό απόθεμα στην αρχή σε αυτόν τον πίνακα. Το ταμειακό απόθεμα υπολογίζεται αυτόματα για κάθε μήνα"/>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Έξοδα" displayName="Έξοδα" ref="B19:P45" totalsRowCount="1" headerRowDxfId="101" dataDxfId="99" headerRowBorderDxfId="100" tableBorderDxfId="98">
  <autoFilter ref="B19:P44"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200-000001000000}" name="ΔΑΠΑΝΕΣ ΜΕΤΡΗΤΩΝ" totalsRowLabel="ΜΕΡΙΚΟ ΑΘΡΟΙΣΜΑ" dataDxfId="97" totalsRowDxfId="30"/>
    <tableColumn id="2" xr3:uid="{00000000-0010-0000-0200-000002000000}" name=" " dataDxfId="96" totalsRowDxfId="29"/>
    <tableColumn id="3" xr3:uid="{00000000-0010-0000-0200-000003000000}" name="Ιαν-18" totalsRowFunction="sum" dataDxfId="95" totalsRowDxfId="28"/>
    <tableColumn id="4" xr3:uid="{00000000-0010-0000-0200-000004000000}" name="Φεβ-18" totalsRowFunction="sum" dataDxfId="94" totalsRowDxfId="27"/>
    <tableColumn id="5" xr3:uid="{00000000-0010-0000-0200-000005000000}" name="Μαρ-18" totalsRowFunction="sum" dataDxfId="93" totalsRowDxfId="26"/>
    <tableColumn id="6" xr3:uid="{00000000-0010-0000-0200-000006000000}" name="Απρ-18" totalsRowFunction="sum" dataDxfId="92" totalsRowDxfId="25"/>
    <tableColumn id="7" xr3:uid="{00000000-0010-0000-0200-000007000000}" name="Μάι-18" totalsRowFunction="sum" dataDxfId="91" totalsRowDxfId="24"/>
    <tableColumn id="8" xr3:uid="{00000000-0010-0000-0200-000008000000}" name="Ιούν-18" totalsRowFunction="sum" dataDxfId="90" totalsRowDxfId="23"/>
    <tableColumn id="9" xr3:uid="{00000000-0010-0000-0200-000009000000}" name="Ιούλ-18" totalsRowFunction="sum" dataDxfId="89" totalsRowDxfId="22"/>
    <tableColumn id="10" xr3:uid="{00000000-0010-0000-0200-00000A000000}" name="Αύγ-18" totalsRowFunction="sum" dataDxfId="88" totalsRowDxfId="21"/>
    <tableColumn id="11" xr3:uid="{00000000-0010-0000-0200-00000B000000}" name="Σεπ-18" totalsRowFunction="sum" dataDxfId="87" totalsRowDxfId="20"/>
    <tableColumn id="12" xr3:uid="{00000000-0010-0000-0200-00000C000000}" name="Οκτ-18" totalsRowFunction="sum" dataDxfId="86" totalsRowDxfId="19"/>
    <tableColumn id="13" xr3:uid="{00000000-0010-0000-0200-00000D000000}" name="Νοέ-18" totalsRowFunction="sum" dataDxfId="85" totalsRowDxfId="18"/>
    <tableColumn id="14" xr3:uid="{00000000-0010-0000-0200-00000E000000}" name="Δεκ-18" totalsRowFunction="sum" dataDxfId="84" totalsRowDxfId="17"/>
    <tableColumn id="15" xr3:uid="{00000000-0010-0000-0200-00000F000000}" name="Άθροισμα" totalsRowFunction="sum" dataDxfId="83" totalsRowDxfId="16">
      <calculatedColumnFormula>SUM(D20:O20)</calculatedColumnFormula>
    </tableColumn>
  </tableColumns>
  <tableStyleInfo name="Μετρητά" showFirstColumn="1" showLastColumn="0" showRowStripes="0" showColumnStripes="0"/>
  <extLst>
    <ext xmlns:x14="http://schemas.microsoft.com/office/spreadsheetml/2009/9/main" uri="{504A1905-F514-4f6f-8877-14C23A59335A}">
      <x14:table altTextSummary="Εισαγάγετε ή τροποποιήστε τα στοιχεία Μετρητά που καταβλήθηκαν και τις τιμές για κάθε μήνα σε αυτόν τον πίνακα. Το μερικό σύνολο υπολογίζεται αυτόματα στο τέλος"/>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ΆλλαΛειτουργικάΔεδομένα" displayName="ΆλλαΛειτουργικάΔεδομένα" ref="B55:P61" totalsRowShown="0" headerRowDxfId="82" dataDxfId="80" headerRowBorderDxfId="81" tableBorderDxfId="79">
  <autoFilter ref="B55:P61"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300-000001000000}" name="ΑΛΛΑ ΛΕΙΤΟΥΡΓΙΚΑ ΔΕΔΟΜΕΝΑ" dataDxfId="78"/>
    <tableColumn id="2" xr3:uid="{00000000-0010-0000-0300-000002000000}" name=" " dataDxfId="77"/>
    <tableColumn id="3" xr3:uid="{00000000-0010-0000-0300-000003000000}" name="Ιαν-18" dataDxfId="76"/>
    <tableColumn id="4" xr3:uid="{00000000-0010-0000-0300-000004000000}" name="Φεβ-18" dataDxfId="75"/>
    <tableColumn id="5" xr3:uid="{00000000-0010-0000-0300-000005000000}" name="Μαρ-18" dataDxfId="74"/>
    <tableColumn id="6" xr3:uid="{00000000-0010-0000-0300-000006000000}" name="Απρ-18" dataDxfId="73"/>
    <tableColumn id="7" xr3:uid="{00000000-0010-0000-0300-000007000000}" name="Μάι-18" dataDxfId="72"/>
    <tableColumn id="8" xr3:uid="{00000000-0010-0000-0300-000008000000}" name="Ιούν-18" dataDxfId="71"/>
    <tableColumn id="9" xr3:uid="{00000000-0010-0000-0300-000009000000}" name="Ιούλ-18" dataDxfId="70"/>
    <tableColumn id="10" xr3:uid="{00000000-0010-0000-0300-00000A000000}" name="Αύγ-18" dataDxfId="69"/>
    <tableColumn id="11" xr3:uid="{00000000-0010-0000-0300-00000B000000}" name="Σεπ-18" dataDxfId="68"/>
    <tableColumn id="12" xr3:uid="{00000000-0010-0000-0300-00000C000000}" name="Οκτ-18" dataDxfId="67"/>
    <tableColumn id="13" xr3:uid="{00000000-0010-0000-0300-00000D000000}" name="Νοέ-18" dataDxfId="66"/>
    <tableColumn id="14" xr3:uid="{00000000-0010-0000-0300-00000E000000}" name="Δεκ-18" dataDxfId="65"/>
    <tableColumn id="15" xr3:uid="{00000000-0010-0000-0300-00000F000000}" name="Άθροισμα" dataDxfId="64">
      <calculatedColumnFormula>SUM(ΆλλαΛειτουργικάΔεδομένα[[#This Row],[Ιαν-18]:[Δεκ-18]])</calculatedColumnFormula>
    </tableColumn>
  </tableColumns>
  <tableStyleInfo name="Μετρητά" showFirstColumn="1" showLastColumn="0" showRowStripes="0" showColumnStripes="0"/>
  <extLst>
    <ext xmlns:x14="http://schemas.microsoft.com/office/spreadsheetml/2009/9/main" uri="{504A1905-F514-4f6f-8877-14C23A59335A}">
      <x14:table altTextSummary="Εισαγάγετε ή τροποποιήστε τα στοιχεία Άλλα Λειτουργικά Δεδομένα και τις τιμές για κάθε μήνα σε αυτόν τον πίνακα. Το σύνολο υπολογίζεται αυτόματα"/>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ΜετρητάΠουΚαταβλήθηκαν" displayName="ΜετρητάΠουΚαταβλήθηκαν" ref="B46:P52" totalsRowCount="1" headerRowDxfId="63" dataDxfId="62" tableBorderDxfId="61">
  <autoFilter ref="B46:P51"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400-000001000000}" name="ΔΑΠΑΝΕΣ ΜΕΤΡΗΤΩΝ" totalsRowLabel="ΣΥΝΟΛΟ ΔΑΠΑΝΩΝ ΜΕΤΡΗΤΩΝ" dataDxfId="60" totalsRowDxfId="15"/>
    <tableColumn id="2" xr3:uid="{00000000-0010-0000-0400-000002000000}" name=" " dataDxfId="59" totalsRowDxfId="14"/>
    <tableColumn id="3" xr3:uid="{00000000-0010-0000-0400-000003000000}" name="Ιαν-18" totalsRowFunction="custom" dataDxfId="58" totalsRowDxfId="13">
      <totalsRowFormula>Έξοδα[[#Totals],[Ιαν-18]]+SUBTOTAL(109,ΜετρητάΠουΚαταβλήθηκαν[Ιαν-18])</totalsRowFormula>
    </tableColumn>
    <tableColumn id="4" xr3:uid="{00000000-0010-0000-0400-000004000000}" name="Φεβ-18" totalsRowFunction="custom" dataDxfId="57" totalsRowDxfId="12">
      <totalsRowFormula>Έξοδα[[#Totals],[Φεβ-18]]+SUBTOTAL(109,ΜετρητάΠουΚαταβλήθηκαν[Φεβ-18])</totalsRowFormula>
    </tableColumn>
    <tableColumn id="5" xr3:uid="{00000000-0010-0000-0400-000005000000}" name="Μαρ-18" totalsRowFunction="custom" dataDxfId="56" totalsRowDxfId="11">
      <totalsRowFormula>Έξοδα[[#Totals],[Μαρ-18]]+SUBTOTAL(109,ΜετρητάΠουΚαταβλήθηκαν[Μαρ-18])</totalsRowFormula>
    </tableColumn>
    <tableColumn id="6" xr3:uid="{00000000-0010-0000-0400-000006000000}" name="Απρ-18" totalsRowFunction="custom" dataDxfId="55" totalsRowDxfId="10">
      <totalsRowFormula>Έξοδα[[#Totals],[Απρ-18]]+SUBTOTAL(109,ΜετρητάΠουΚαταβλήθηκαν[Απρ-18])</totalsRowFormula>
    </tableColumn>
    <tableColumn id="7" xr3:uid="{00000000-0010-0000-0400-000007000000}" name="Μάι-18" totalsRowFunction="custom" dataDxfId="54" totalsRowDxfId="9">
      <totalsRowFormula>Έξοδα[[#Totals],[Μάι-18]]+SUBTOTAL(109,ΜετρητάΠουΚαταβλήθηκαν[Μάι-18])</totalsRowFormula>
    </tableColumn>
    <tableColumn id="8" xr3:uid="{00000000-0010-0000-0400-000008000000}" name="Ιούν-18" totalsRowFunction="custom" dataDxfId="53" totalsRowDxfId="8">
      <totalsRowFormula>Έξοδα[[#Totals],[Ιούν-18]]+SUBTOTAL(109,ΜετρητάΠουΚαταβλήθηκαν[Ιούν-18])</totalsRowFormula>
    </tableColumn>
    <tableColumn id="9" xr3:uid="{00000000-0010-0000-0400-000009000000}" name="Ιούλ-18" totalsRowFunction="custom" dataDxfId="52" totalsRowDxfId="7">
      <totalsRowFormula>Έξοδα[[#Totals],[Ιούλ-18]]+SUBTOTAL(109,ΜετρητάΠουΚαταβλήθηκαν[Ιούλ-18])</totalsRowFormula>
    </tableColumn>
    <tableColumn id="10" xr3:uid="{00000000-0010-0000-0400-00000A000000}" name="Αύγ-18" totalsRowFunction="custom" dataDxfId="51" totalsRowDxfId="6">
      <totalsRowFormula>Έξοδα[[#Totals],[Αύγ-18]]+SUBTOTAL(109,ΜετρητάΠουΚαταβλήθηκαν[Αύγ-18])</totalsRowFormula>
    </tableColumn>
    <tableColumn id="11" xr3:uid="{00000000-0010-0000-0400-00000B000000}" name="Σεπ-18" totalsRowFunction="custom" dataDxfId="50" totalsRowDxfId="5">
      <totalsRowFormula>Έξοδα[[#Totals],[Σεπ-18]]+SUBTOTAL(109,ΜετρητάΠουΚαταβλήθηκαν[Σεπ-18])</totalsRowFormula>
    </tableColumn>
    <tableColumn id="12" xr3:uid="{00000000-0010-0000-0400-00000C000000}" name="Οκτ-18" totalsRowFunction="custom" dataDxfId="49" totalsRowDxfId="4">
      <totalsRowFormula>Έξοδα[[#Totals],[Οκτ-18]]+SUBTOTAL(109,ΜετρητάΠουΚαταβλήθηκαν[Οκτ-18])</totalsRowFormula>
    </tableColumn>
    <tableColumn id="13" xr3:uid="{00000000-0010-0000-0400-00000D000000}" name="Νοέ-18" totalsRowFunction="custom" dataDxfId="48" totalsRowDxfId="3">
      <totalsRowFormula>Έξοδα[[#Totals],[Νοέ-18]]+SUBTOTAL(109,ΜετρητάΠουΚαταβλήθηκαν[Νοέ-18])</totalsRowFormula>
    </tableColumn>
    <tableColumn id="14" xr3:uid="{00000000-0010-0000-0400-00000E000000}" name="Δεκ-18" totalsRowFunction="custom" dataDxfId="47" totalsRowDxfId="2">
      <totalsRowFormula>Έξοδα[[#Totals],[Δεκ-18]]+SUBTOTAL(109,ΜετρητάΠουΚαταβλήθηκαν[Δεκ-18])</totalsRowFormula>
    </tableColumn>
    <tableColumn id="15" xr3:uid="{00000000-0010-0000-0400-00000F000000}" name="Άθροισμα" totalsRowFunction="custom" dataDxfId="46" totalsRowDxfId="1">
      <calculatedColumnFormula>SUM(D47:O47)</calculatedColumnFormula>
      <totalsRowFormula>SUM(D52:O52)</totalsRowFormula>
    </tableColumn>
  </tableColumns>
  <tableStyleInfo name="Μετρητά" showFirstColumn="1" showLastColumn="0" showRowStripes="0" showColumnStripes="0"/>
  <extLst>
    <ext xmlns:x14="http://schemas.microsoft.com/office/spreadsheetml/2009/9/main" uri="{504A1905-F514-4f6f-8877-14C23A59335A}">
      <x14:table altTextSummary="Εισαγάγετε ή τροποποιήστε τα στοιχεία Μετρητά Που Καταβλήθηκαν και τις τιμές για κάθε μήνα σε αυτόν τον πίνακα. Το σύνολο των μετρητών που καταβλήθηκαν και το ταμειακό απόθεμα στο τέλος του μήνα υπολογίζονται αυτόματα στο τέλος"/>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B1:U61"/>
  <sheetViews>
    <sheetView showGridLines="0" tabSelected="1" zoomScaleNormal="100" workbookViewId="0"/>
  </sheetViews>
  <sheetFormatPr defaultColWidth="9.33203125" defaultRowHeight="11.25" x14ac:dyDescent="0.2"/>
  <cols>
    <col min="1" max="1" width="2.83203125" style="11" customWidth="1"/>
    <col min="2" max="2" width="51.6640625" style="15" customWidth="1"/>
    <col min="3" max="3" width="14.5" style="11" customWidth="1"/>
    <col min="4" max="10" width="11.83203125" style="11" customWidth="1"/>
    <col min="11" max="16" width="12.83203125" style="11" customWidth="1"/>
    <col min="17" max="17" width="2.83203125" style="11" customWidth="1"/>
    <col min="18" max="18" width="9.33203125" style="11"/>
    <col min="19" max="20" width="10.1640625" style="11" customWidth="1"/>
    <col min="21" max="16384" width="9.33203125" style="11"/>
  </cols>
  <sheetData>
    <row r="1" spans="2:21" s="1" customFormat="1" ht="22.5" customHeight="1" x14ac:dyDescent="0.25">
      <c r="B1" s="69" t="s">
        <v>0</v>
      </c>
      <c r="C1" s="69"/>
      <c r="D1" s="69"/>
      <c r="E1" s="69"/>
      <c r="F1" s="69"/>
      <c r="G1" s="69"/>
      <c r="H1" s="69"/>
      <c r="I1" s="69"/>
      <c r="J1" s="69"/>
      <c r="K1" s="69"/>
      <c r="L1" s="69"/>
      <c r="M1" s="69"/>
      <c r="N1" s="69"/>
      <c r="O1" s="69"/>
      <c r="P1" s="69"/>
    </row>
    <row r="2" spans="2:21" s="1" customFormat="1" ht="18" x14ac:dyDescent="0.25">
      <c r="B2" s="69" t="s">
        <v>1</v>
      </c>
      <c r="C2" s="69"/>
      <c r="D2" s="69"/>
      <c r="E2" s="69"/>
      <c r="F2" s="69"/>
      <c r="G2" s="69"/>
      <c r="H2" s="69"/>
      <c r="I2" s="69"/>
      <c r="J2" s="69"/>
      <c r="K2" s="69"/>
      <c r="L2" s="69"/>
      <c r="M2" s="69"/>
      <c r="N2" s="69"/>
      <c r="O2" s="69"/>
      <c r="P2" s="69"/>
    </row>
    <row r="3" spans="2:21" s="1" customFormat="1" ht="12.75" x14ac:dyDescent="0.2">
      <c r="B3" s="16" t="s">
        <v>2</v>
      </c>
      <c r="C3" s="3">
        <f ca="1">TODAY()</f>
        <v>43579</v>
      </c>
    </row>
    <row r="4" spans="2:21" s="1" customFormat="1" ht="12.75" customHeight="1" x14ac:dyDescent="0.2">
      <c r="B4" s="16" t="s">
        <v>3</v>
      </c>
      <c r="C4" s="4"/>
      <c r="D4" s="17" t="e">
        <f t="shared" ref="D4" si="0">Ελάχιστο_ταμειακής ροής</f>
        <v>#NAME?</v>
      </c>
      <c r="E4" s="17" t="e">
        <f t="shared" ref="E4:O4" si="1">Ελάχιστο_ταμειακής ροής</f>
        <v>#NAME?</v>
      </c>
      <c r="F4" s="17" t="e">
        <f t="shared" si="1"/>
        <v>#NAME?</v>
      </c>
      <c r="G4" s="17" t="e">
        <f t="shared" si="1"/>
        <v>#NAME?</v>
      </c>
      <c r="H4" s="17" t="e">
        <f t="shared" si="1"/>
        <v>#NAME?</v>
      </c>
      <c r="I4" s="17" t="e">
        <f t="shared" si="1"/>
        <v>#NAME?</v>
      </c>
      <c r="J4" s="17" t="e">
        <f t="shared" si="1"/>
        <v>#NAME?</v>
      </c>
      <c r="K4" s="17" t="e">
        <f t="shared" si="1"/>
        <v>#NAME?</v>
      </c>
      <c r="L4" s="17" t="e">
        <f t="shared" si="1"/>
        <v>#NAME?</v>
      </c>
      <c r="M4" s="17" t="e">
        <f t="shared" si="1"/>
        <v>#NAME?</v>
      </c>
      <c r="N4" s="17" t="e">
        <f t="shared" si="1"/>
        <v>#NAME?</v>
      </c>
      <c r="O4" s="17" t="e">
        <f t="shared" si="1"/>
        <v>#NAME?</v>
      </c>
    </row>
    <row r="5" spans="2:21" s="1" customFormat="1" ht="12.75" x14ac:dyDescent="0.2">
      <c r="B5" s="16"/>
      <c r="H5" s="5"/>
      <c r="J5" s="6"/>
      <c r="K5" s="6"/>
      <c r="L5" s="6"/>
    </row>
    <row r="6" spans="2:21" s="8" customFormat="1" x14ac:dyDescent="0.2">
      <c r="B6" s="7"/>
      <c r="C6" s="32" t="s">
        <v>53</v>
      </c>
      <c r="D6" s="33" t="s">
        <v>55</v>
      </c>
      <c r="E6" s="33" t="s">
        <v>56</v>
      </c>
      <c r="F6" s="33" t="s">
        <v>57</v>
      </c>
      <c r="G6" s="33" t="s">
        <v>58</v>
      </c>
      <c r="H6" s="33" t="s">
        <v>59</v>
      </c>
      <c r="I6" s="33" t="s">
        <v>60</v>
      </c>
      <c r="J6" s="33" t="s">
        <v>61</v>
      </c>
      <c r="K6" s="33" t="s">
        <v>62</v>
      </c>
      <c r="L6" s="33" t="s">
        <v>63</v>
      </c>
      <c r="M6" s="33" t="s">
        <v>64</v>
      </c>
      <c r="N6" s="33" t="s">
        <v>65</v>
      </c>
      <c r="O6" s="33" t="s">
        <v>66</v>
      </c>
      <c r="P6" s="57" t="s">
        <v>69</v>
      </c>
    </row>
    <row r="7" spans="2:21" ht="12.75" customHeight="1" x14ac:dyDescent="0.2">
      <c r="B7" s="9" t="s">
        <v>4</v>
      </c>
      <c r="C7" s="72"/>
      <c r="D7" s="73">
        <f t="shared" ref="D7:O7" si="2">C53</f>
        <v>0</v>
      </c>
      <c r="E7" s="73">
        <f t="shared" si="2"/>
        <v>0</v>
      </c>
      <c r="F7" s="73">
        <f t="shared" si="2"/>
        <v>0</v>
      </c>
      <c r="G7" s="73">
        <f t="shared" si="2"/>
        <v>0</v>
      </c>
      <c r="H7" s="73">
        <f t="shared" si="2"/>
        <v>0</v>
      </c>
      <c r="I7" s="73">
        <f t="shared" si="2"/>
        <v>0</v>
      </c>
      <c r="J7" s="73">
        <f t="shared" si="2"/>
        <v>0</v>
      </c>
      <c r="K7" s="73">
        <f t="shared" si="2"/>
        <v>0</v>
      </c>
      <c r="L7" s="73">
        <f t="shared" si="2"/>
        <v>0</v>
      </c>
      <c r="M7" s="73">
        <f t="shared" si="2"/>
        <v>0</v>
      </c>
      <c r="N7" s="73">
        <f t="shared" si="2"/>
        <v>0</v>
      </c>
      <c r="O7" s="73">
        <f t="shared" si="2"/>
        <v>0</v>
      </c>
      <c r="P7" s="74"/>
    </row>
    <row r="8" spans="2:21" x14ac:dyDescent="0.2">
      <c r="B8" s="13"/>
      <c r="C8" s="58"/>
      <c r="D8" s="58"/>
      <c r="E8" s="58"/>
      <c r="F8" s="58"/>
      <c r="G8" s="58"/>
      <c r="H8" s="58"/>
      <c r="I8" s="58"/>
      <c r="J8" s="58"/>
      <c r="K8" s="58"/>
      <c r="L8" s="58"/>
      <c r="M8" s="58"/>
      <c r="N8" s="58"/>
      <c r="O8" s="58"/>
      <c r="P8" s="58"/>
      <c r="Q8" s="8"/>
    </row>
    <row r="9" spans="2:21" x14ac:dyDescent="0.2">
      <c r="B9" s="20" t="s">
        <v>5</v>
      </c>
      <c r="C9" s="22" t="s">
        <v>54</v>
      </c>
      <c r="D9" s="55" t="s">
        <v>55</v>
      </c>
      <c r="E9" s="55" t="s">
        <v>56</v>
      </c>
      <c r="F9" s="55" t="s">
        <v>57</v>
      </c>
      <c r="G9" s="55" t="s">
        <v>58</v>
      </c>
      <c r="H9" s="55" t="s">
        <v>59</v>
      </c>
      <c r="I9" s="55" t="s">
        <v>60</v>
      </c>
      <c r="J9" s="55" t="s">
        <v>61</v>
      </c>
      <c r="K9" s="55" t="s">
        <v>62</v>
      </c>
      <c r="L9" s="55" t="s">
        <v>63</v>
      </c>
      <c r="M9" s="55" t="s">
        <v>64</v>
      </c>
      <c r="N9" s="55" t="s">
        <v>65</v>
      </c>
      <c r="O9" s="55" t="s">
        <v>66</v>
      </c>
      <c r="P9" s="52" t="s">
        <v>67</v>
      </c>
    </row>
    <row r="10" spans="2:21" x14ac:dyDescent="0.2">
      <c r="B10" s="63" t="s">
        <v>6</v>
      </c>
      <c r="C10" s="10"/>
      <c r="D10" s="4"/>
      <c r="E10" s="4"/>
      <c r="F10" s="4"/>
      <c r="G10" s="4"/>
      <c r="H10" s="4"/>
      <c r="I10" s="4"/>
      <c r="J10" s="4"/>
      <c r="K10" s="4"/>
      <c r="L10" s="4"/>
      <c r="M10" s="4"/>
      <c r="N10" s="4"/>
      <c r="O10" s="4"/>
      <c r="P10" s="21">
        <f t="shared" ref="P10:P15" si="3">SUM(D10:O10)</f>
        <v>0</v>
      </c>
    </row>
    <row r="11" spans="2:21" x14ac:dyDescent="0.2">
      <c r="B11" s="63" t="s">
        <v>7</v>
      </c>
      <c r="C11" s="10"/>
      <c r="D11" s="4"/>
      <c r="E11" s="4"/>
      <c r="F11" s="4"/>
      <c r="G11" s="4"/>
      <c r="H11" s="4"/>
      <c r="I11" s="4"/>
      <c r="J11" s="4"/>
      <c r="K11" s="4"/>
      <c r="L11" s="4"/>
      <c r="M11" s="4"/>
      <c r="N11" s="4"/>
      <c r="O11" s="4"/>
      <c r="P11" s="21">
        <f t="shared" si="3"/>
        <v>0</v>
      </c>
      <c r="U11" s="1"/>
    </row>
    <row r="12" spans="2:21" x14ac:dyDescent="0.2">
      <c r="B12" s="63" t="s">
        <v>8</v>
      </c>
      <c r="C12" s="10"/>
      <c r="D12" s="12"/>
      <c r="E12" s="12"/>
      <c r="F12" s="12"/>
      <c r="G12" s="12"/>
      <c r="H12" s="12"/>
      <c r="I12" s="12"/>
      <c r="J12" s="12"/>
      <c r="K12" s="12"/>
      <c r="L12" s="12"/>
      <c r="M12" s="12"/>
      <c r="N12" s="12"/>
      <c r="O12" s="12"/>
      <c r="P12" s="21">
        <f t="shared" si="3"/>
        <v>0</v>
      </c>
    </row>
    <row r="13" spans="2:21" x14ac:dyDescent="0.2">
      <c r="B13" s="63" t="s">
        <v>9</v>
      </c>
      <c r="C13" s="10"/>
      <c r="D13" s="12"/>
      <c r="E13" s="12"/>
      <c r="F13" s="12"/>
      <c r="G13" s="12"/>
      <c r="H13" s="12"/>
      <c r="I13" s="12"/>
      <c r="J13" s="12"/>
      <c r="K13" s="12"/>
      <c r="L13" s="12"/>
      <c r="M13" s="12"/>
      <c r="N13" s="12"/>
      <c r="O13" s="12"/>
      <c r="P13" s="21">
        <f t="shared" si="3"/>
        <v>0</v>
      </c>
    </row>
    <row r="14" spans="2:21" x14ac:dyDescent="0.2">
      <c r="B14" s="63" t="s">
        <v>10</v>
      </c>
      <c r="C14" s="10"/>
      <c r="D14" s="12"/>
      <c r="E14" s="12"/>
      <c r="F14" s="12"/>
      <c r="G14" s="12"/>
      <c r="H14" s="12"/>
      <c r="I14" s="12"/>
      <c r="J14" s="12"/>
      <c r="K14" s="12"/>
      <c r="L14" s="12"/>
      <c r="M14" s="12"/>
      <c r="N14" s="12"/>
      <c r="O14" s="12"/>
      <c r="P14" s="21">
        <f t="shared" si="3"/>
        <v>0</v>
      </c>
    </row>
    <row r="15" spans="2:21" x14ac:dyDescent="0.2">
      <c r="B15" s="63" t="s">
        <v>11</v>
      </c>
      <c r="C15" s="10"/>
      <c r="D15" s="12"/>
      <c r="E15" s="12"/>
      <c r="F15" s="12"/>
      <c r="G15" s="12"/>
      <c r="H15" s="12"/>
      <c r="I15" s="12"/>
      <c r="J15" s="12"/>
      <c r="K15" s="12"/>
      <c r="L15" s="12"/>
      <c r="M15" s="12"/>
      <c r="N15" s="12"/>
      <c r="O15" s="12"/>
      <c r="P15" s="21">
        <f t="shared" si="3"/>
        <v>0</v>
      </c>
    </row>
    <row r="16" spans="2:21" ht="11.25" customHeight="1" x14ac:dyDescent="0.2">
      <c r="B16" s="45" t="s">
        <v>12</v>
      </c>
      <c r="C16" s="46"/>
      <c r="D16" s="38">
        <f t="shared" ref="D16:O16" si="4">SUM(D10,D12:D15,(D11*-1))</f>
        <v>0</v>
      </c>
      <c r="E16" s="38">
        <f t="shared" si="4"/>
        <v>0</v>
      </c>
      <c r="F16" s="66">
        <f t="shared" si="4"/>
        <v>0</v>
      </c>
      <c r="G16" s="66">
        <f t="shared" si="4"/>
        <v>0</v>
      </c>
      <c r="H16" s="66">
        <f t="shared" si="4"/>
        <v>0</v>
      </c>
      <c r="I16" s="66">
        <f t="shared" si="4"/>
        <v>0</v>
      </c>
      <c r="J16" s="66">
        <f t="shared" si="4"/>
        <v>0</v>
      </c>
      <c r="K16" s="66">
        <f t="shared" si="4"/>
        <v>0</v>
      </c>
      <c r="L16" s="66">
        <f t="shared" si="4"/>
        <v>0</v>
      </c>
      <c r="M16" s="66">
        <f t="shared" si="4"/>
        <v>0</v>
      </c>
      <c r="N16" s="66">
        <f t="shared" si="4"/>
        <v>0</v>
      </c>
      <c r="O16" s="66">
        <f t="shared" si="4"/>
        <v>0</v>
      </c>
      <c r="P16" s="37">
        <f>SUBTOTAL(109,ΕισπραξεισΜετρητων[Σύνολο])</f>
        <v>0</v>
      </c>
    </row>
    <row r="17" spans="2:20" s="8" customFormat="1" x14ac:dyDescent="0.2">
      <c r="B17" s="9" t="s">
        <v>13</v>
      </c>
      <c r="C17" s="18">
        <f>(C7+ΕισπραξεισΜετρητων[[#Totals],[ ]])</f>
        <v>0</v>
      </c>
      <c r="D17" s="18">
        <f>(D7+ΕισπραξεισΜετρητων[[#Totals],[Ιαν-18]])</f>
        <v>0</v>
      </c>
      <c r="E17" s="18">
        <f>(E7+ΕισπραξεισΜετρητων[[#Totals],[Φεβ-18]])</f>
        <v>0</v>
      </c>
      <c r="F17" s="18">
        <f>(F7+ΕισπραξεισΜετρητων[[#Totals],[Μαρ-18]])</f>
        <v>0</v>
      </c>
      <c r="G17" s="18">
        <f>(G7+ΕισπραξεισΜετρητων[[#Totals],[Απρ-18]])</f>
        <v>0</v>
      </c>
      <c r="H17" s="18">
        <f>(H7+ΕισπραξεισΜετρητων[[#Totals],[Μάι-18]])</f>
        <v>0</v>
      </c>
      <c r="I17" s="18">
        <f>(I7+ΕισπραξεισΜετρητων[[#Totals],[Ιούν-18]])</f>
        <v>0</v>
      </c>
      <c r="J17" s="18">
        <f>(J7+ΕισπραξεισΜετρητων[[#Totals],[Ιούλ-18]])</f>
        <v>0</v>
      </c>
      <c r="K17" s="18">
        <f>(K7+ΕισπραξεισΜετρητων[[#Totals],[Αύγ-18]])</f>
        <v>0</v>
      </c>
      <c r="L17" s="18">
        <f>(L7+ΕισπραξεισΜετρητων[[#Totals],[Σεπ-18]])</f>
        <v>0</v>
      </c>
      <c r="M17" s="18">
        <f>(M7+ΕισπραξεισΜετρητων[[#Totals],[Οκτ-18]])</f>
        <v>0</v>
      </c>
      <c r="N17" s="18">
        <f>(N7+ΕισπραξεισΜετρητων[[#Totals],[Νοέ-18]])</f>
        <v>0</v>
      </c>
      <c r="O17" s="18">
        <f>(O7+ΕισπραξεισΜετρητων[[#Totals],[Δεκ-18]])</f>
        <v>0</v>
      </c>
      <c r="P17" s="10"/>
      <c r="S17" s="11"/>
      <c r="T17" s="11"/>
    </row>
    <row r="18" spans="2:20" s="62" customFormat="1" x14ac:dyDescent="0.2">
      <c r="B18" s="59"/>
      <c r="C18" s="60"/>
      <c r="D18" s="60"/>
      <c r="E18" s="60"/>
      <c r="F18" s="60"/>
      <c r="G18" s="60"/>
      <c r="H18" s="60"/>
      <c r="I18" s="60"/>
      <c r="J18" s="60"/>
      <c r="K18" s="60"/>
      <c r="L18" s="60"/>
      <c r="M18" s="60"/>
      <c r="N18" s="60"/>
      <c r="O18" s="60"/>
      <c r="P18" s="61"/>
      <c r="S18" s="8"/>
      <c r="T18" s="8"/>
    </row>
    <row r="19" spans="2:20" x14ac:dyDescent="0.2">
      <c r="B19" s="20" t="s">
        <v>14</v>
      </c>
      <c r="C19" s="22" t="s">
        <v>54</v>
      </c>
      <c r="D19" s="55" t="s">
        <v>55</v>
      </c>
      <c r="E19" s="55" t="s">
        <v>56</v>
      </c>
      <c r="F19" s="55" t="s">
        <v>57</v>
      </c>
      <c r="G19" s="55" t="s">
        <v>58</v>
      </c>
      <c r="H19" s="55" t="s">
        <v>59</v>
      </c>
      <c r="I19" s="55" t="s">
        <v>60</v>
      </c>
      <c r="J19" s="55" t="s">
        <v>61</v>
      </c>
      <c r="K19" s="55" t="s">
        <v>62</v>
      </c>
      <c r="L19" s="55" t="s">
        <v>63</v>
      </c>
      <c r="M19" s="55" t="s">
        <v>64</v>
      </c>
      <c r="N19" s="55" t="s">
        <v>65</v>
      </c>
      <c r="O19" s="55" t="s">
        <v>66</v>
      </c>
      <c r="P19" s="52" t="s">
        <v>69</v>
      </c>
      <c r="S19" s="62"/>
      <c r="T19" s="62"/>
    </row>
    <row r="20" spans="2:20" x14ac:dyDescent="0.2">
      <c r="B20" s="64" t="s">
        <v>15</v>
      </c>
      <c r="C20" s="10"/>
      <c r="D20" s="4"/>
      <c r="E20" s="4"/>
      <c r="F20" s="4"/>
      <c r="G20" s="4"/>
      <c r="H20" s="4"/>
      <c r="I20" s="4"/>
      <c r="J20" s="4"/>
      <c r="K20" s="4"/>
      <c r="L20" s="4"/>
      <c r="M20" s="4"/>
      <c r="N20" s="4"/>
      <c r="O20" s="4"/>
      <c r="P20" s="21">
        <f t="shared" ref="P20:P44" si="5">SUM(D20:O20)</f>
        <v>0</v>
      </c>
    </row>
    <row r="21" spans="2:20" x14ac:dyDescent="0.2">
      <c r="B21" s="64" t="s">
        <v>16</v>
      </c>
      <c r="C21" s="10"/>
      <c r="D21" s="4"/>
      <c r="E21" s="4"/>
      <c r="F21" s="4"/>
      <c r="G21" s="4"/>
      <c r="H21" s="4"/>
      <c r="I21" s="4"/>
      <c r="J21" s="4"/>
      <c r="K21" s="4"/>
      <c r="L21" s="4"/>
      <c r="M21" s="4"/>
      <c r="N21" s="4"/>
      <c r="O21" s="4"/>
      <c r="P21" s="21">
        <f t="shared" si="5"/>
        <v>0</v>
      </c>
    </row>
    <row r="22" spans="2:20" x14ac:dyDescent="0.2">
      <c r="B22" s="64" t="s">
        <v>17</v>
      </c>
      <c r="C22" s="10"/>
      <c r="D22" s="4"/>
      <c r="E22" s="4"/>
      <c r="F22" s="4"/>
      <c r="G22" s="4"/>
      <c r="H22" s="4"/>
      <c r="I22" s="4"/>
      <c r="J22" s="4"/>
      <c r="K22" s="4"/>
      <c r="L22" s="4"/>
      <c r="M22" s="4"/>
      <c r="N22" s="4"/>
      <c r="O22" s="4"/>
      <c r="P22" s="21">
        <f t="shared" si="5"/>
        <v>0</v>
      </c>
    </row>
    <row r="23" spans="2:20" ht="11.25" customHeight="1" x14ac:dyDescent="0.2">
      <c r="B23" s="64" t="s">
        <v>18</v>
      </c>
      <c r="C23" s="10"/>
      <c r="D23" s="4"/>
      <c r="E23" s="4"/>
      <c r="F23" s="4"/>
      <c r="G23" s="4"/>
      <c r="H23" s="4"/>
      <c r="I23" s="4"/>
      <c r="J23" s="4"/>
      <c r="K23" s="4"/>
      <c r="L23" s="4"/>
      <c r="M23" s="4"/>
      <c r="N23" s="4"/>
      <c r="O23" s="4"/>
      <c r="P23" s="21">
        <f t="shared" si="5"/>
        <v>0</v>
      </c>
    </row>
    <row r="24" spans="2:20" x14ac:dyDescent="0.2">
      <c r="B24" s="64" t="s">
        <v>19</v>
      </c>
      <c r="C24" s="10"/>
      <c r="D24" s="4"/>
      <c r="E24" s="4"/>
      <c r="F24" s="4"/>
      <c r="G24" s="4"/>
      <c r="H24" s="4"/>
      <c r="I24" s="4"/>
      <c r="J24" s="4"/>
      <c r="K24" s="4"/>
      <c r="L24" s="4"/>
      <c r="M24" s="4"/>
      <c r="N24" s="4"/>
      <c r="O24" s="4"/>
      <c r="P24" s="21">
        <f t="shared" si="5"/>
        <v>0</v>
      </c>
    </row>
    <row r="25" spans="2:20" x14ac:dyDescent="0.2">
      <c r="B25" s="23" t="s">
        <v>20</v>
      </c>
      <c r="C25" s="10"/>
      <c r="D25" s="4"/>
      <c r="E25" s="4"/>
      <c r="F25" s="4"/>
      <c r="G25" s="4"/>
      <c r="H25" s="4"/>
      <c r="I25" s="4"/>
      <c r="J25" s="4"/>
      <c r="K25" s="4"/>
      <c r="L25" s="4"/>
      <c r="M25" s="4"/>
      <c r="N25" s="4"/>
      <c r="O25" s="4"/>
      <c r="P25" s="21">
        <f t="shared" si="5"/>
        <v>0</v>
      </c>
    </row>
    <row r="26" spans="2:20" x14ac:dyDescent="0.2">
      <c r="B26" s="64" t="s">
        <v>21</v>
      </c>
      <c r="C26" s="10"/>
      <c r="D26" s="4"/>
      <c r="E26" s="4"/>
      <c r="F26" s="4"/>
      <c r="G26" s="4"/>
      <c r="H26" s="4"/>
      <c r="I26" s="4"/>
      <c r="J26" s="4"/>
      <c r="K26" s="4"/>
      <c r="L26" s="4"/>
      <c r="M26" s="4"/>
      <c r="N26" s="4"/>
      <c r="O26" s="4"/>
      <c r="P26" s="21">
        <f t="shared" si="5"/>
        <v>0</v>
      </c>
    </row>
    <row r="27" spans="2:20" x14ac:dyDescent="0.2">
      <c r="B27" s="64" t="s">
        <v>22</v>
      </c>
      <c r="C27" s="10"/>
      <c r="D27" s="12"/>
      <c r="E27" s="12"/>
      <c r="F27" s="12"/>
      <c r="G27" s="12"/>
      <c r="H27" s="12"/>
      <c r="I27" s="12"/>
      <c r="J27" s="12"/>
      <c r="K27" s="12"/>
      <c r="L27" s="12"/>
      <c r="M27" s="12"/>
      <c r="N27" s="12"/>
      <c r="O27" s="12"/>
      <c r="P27" s="21">
        <f t="shared" si="5"/>
        <v>0</v>
      </c>
    </row>
    <row r="28" spans="2:20" x14ac:dyDescent="0.2">
      <c r="B28" s="64" t="s">
        <v>23</v>
      </c>
      <c r="C28" s="10"/>
      <c r="D28" s="12"/>
      <c r="E28" s="12"/>
      <c r="F28" s="12"/>
      <c r="G28" s="12"/>
      <c r="H28" s="12"/>
      <c r="I28" s="12"/>
      <c r="J28" s="12"/>
      <c r="K28" s="12"/>
      <c r="L28" s="12"/>
      <c r="M28" s="12"/>
      <c r="N28" s="12"/>
      <c r="O28" s="12"/>
      <c r="P28" s="21">
        <f t="shared" si="5"/>
        <v>0</v>
      </c>
    </row>
    <row r="29" spans="2:20" x14ac:dyDescent="0.2">
      <c r="B29" s="64" t="s">
        <v>24</v>
      </c>
      <c r="C29" s="10"/>
      <c r="D29" s="12"/>
      <c r="E29" s="12"/>
      <c r="F29" s="12"/>
      <c r="G29" s="12"/>
      <c r="H29" s="12"/>
      <c r="I29" s="12"/>
      <c r="J29" s="12"/>
      <c r="K29" s="12"/>
      <c r="L29" s="12"/>
      <c r="M29" s="12"/>
      <c r="N29" s="12"/>
      <c r="O29" s="12"/>
      <c r="P29" s="21">
        <f t="shared" si="5"/>
        <v>0</v>
      </c>
    </row>
    <row r="30" spans="2:20" x14ac:dyDescent="0.2">
      <c r="B30" s="64" t="s">
        <v>25</v>
      </c>
      <c r="C30" s="10"/>
      <c r="D30" s="12"/>
      <c r="E30" s="12"/>
      <c r="F30" s="12"/>
      <c r="G30" s="12"/>
      <c r="H30" s="12"/>
      <c r="I30" s="12"/>
      <c r="J30" s="12"/>
      <c r="K30" s="12"/>
      <c r="L30" s="12"/>
      <c r="M30" s="12"/>
      <c r="N30" s="12"/>
      <c r="O30" s="12"/>
      <c r="P30" s="21">
        <f t="shared" si="5"/>
        <v>0</v>
      </c>
    </row>
    <row r="31" spans="2:20" ht="11.25" customHeight="1" x14ac:dyDescent="0.2">
      <c r="B31" s="64" t="s">
        <v>26</v>
      </c>
      <c r="C31" s="10"/>
      <c r="D31" s="12"/>
      <c r="E31" s="12"/>
      <c r="F31" s="12"/>
      <c r="G31" s="12"/>
      <c r="H31" s="12"/>
      <c r="I31" s="12"/>
      <c r="J31" s="12"/>
      <c r="K31" s="12"/>
      <c r="L31" s="12"/>
      <c r="M31" s="12"/>
      <c r="N31" s="12"/>
      <c r="O31" s="12"/>
      <c r="P31" s="21">
        <f t="shared" si="5"/>
        <v>0</v>
      </c>
    </row>
    <row r="32" spans="2:20" x14ac:dyDescent="0.2">
      <c r="B32" s="64" t="s">
        <v>27</v>
      </c>
      <c r="C32" s="10"/>
      <c r="D32" s="12"/>
      <c r="E32" s="12"/>
      <c r="F32" s="12"/>
      <c r="G32" s="12"/>
      <c r="H32" s="12"/>
      <c r="I32" s="12"/>
      <c r="J32" s="12"/>
      <c r="K32" s="12"/>
      <c r="L32" s="12"/>
      <c r="M32" s="12"/>
      <c r="N32" s="12"/>
      <c r="O32" s="12"/>
      <c r="P32" s="21">
        <f t="shared" si="5"/>
        <v>0</v>
      </c>
    </row>
    <row r="33" spans="2:16" x14ac:dyDescent="0.2">
      <c r="B33" s="64" t="s">
        <v>28</v>
      </c>
      <c r="C33" s="10"/>
      <c r="D33" s="12"/>
      <c r="E33" s="12"/>
      <c r="F33" s="12"/>
      <c r="G33" s="12"/>
      <c r="H33" s="12"/>
      <c r="I33" s="12"/>
      <c r="J33" s="12"/>
      <c r="K33" s="12"/>
      <c r="L33" s="12"/>
      <c r="M33" s="12"/>
      <c r="N33" s="12"/>
      <c r="O33" s="12"/>
      <c r="P33" s="21">
        <f t="shared" si="5"/>
        <v>0</v>
      </c>
    </row>
    <row r="34" spans="2:16" ht="11.25" customHeight="1" x14ac:dyDescent="0.2">
      <c r="B34" s="64" t="s">
        <v>29</v>
      </c>
      <c r="C34" s="10"/>
      <c r="D34" s="12"/>
      <c r="E34" s="12"/>
      <c r="F34" s="12"/>
      <c r="G34" s="12"/>
      <c r="H34" s="12"/>
      <c r="I34" s="12"/>
      <c r="J34" s="12"/>
      <c r="K34" s="12"/>
      <c r="L34" s="12"/>
      <c r="M34" s="12"/>
      <c r="N34" s="12"/>
      <c r="O34" s="12"/>
      <c r="P34" s="21">
        <f t="shared" si="5"/>
        <v>0</v>
      </c>
    </row>
    <row r="35" spans="2:16" x14ac:dyDescent="0.2">
      <c r="B35" s="64" t="s">
        <v>30</v>
      </c>
      <c r="C35" s="10"/>
      <c r="D35" s="12"/>
      <c r="E35" s="12"/>
      <c r="F35" s="12"/>
      <c r="G35" s="12"/>
      <c r="H35" s="12"/>
      <c r="I35" s="12"/>
      <c r="J35" s="12"/>
      <c r="K35" s="12"/>
      <c r="L35" s="12"/>
      <c r="M35" s="12"/>
      <c r="N35" s="12"/>
      <c r="O35" s="12"/>
      <c r="P35" s="21">
        <f t="shared" si="5"/>
        <v>0</v>
      </c>
    </row>
    <row r="36" spans="2:16" x14ac:dyDescent="0.2">
      <c r="B36" s="64" t="s">
        <v>31</v>
      </c>
      <c r="C36" s="10"/>
      <c r="D36" s="12"/>
      <c r="E36" s="12"/>
      <c r="F36" s="12"/>
      <c r="G36" s="12"/>
      <c r="H36" s="12"/>
      <c r="I36" s="12"/>
      <c r="J36" s="12"/>
      <c r="K36" s="12"/>
      <c r="L36" s="12"/>
      <c r="M36" s="12"/>
      <c r="N36" s="12"/>
      <c r="O36" s="12"/>
      <c r="P36" s="21">
        <f t="shared" si="5"/>
        <v>0</v>
      </c>
    </row>
    <row r="37" spans="2:16" x14ac:dyDescent="0.2">
      <c r="B37" s="64" t="s">
        <v>32</v>
      </c>
      <c r="C37" s="10"/>
      <c r="D37" s="12"/>
      <c r="E37" s="12"/>
      <c r="F37" s="12"/>
      <c r="G37" s="12"/>
      <c r="H37" s="12"/>
      <c r="I37" s="12"/>
      <c r="J37" s="12"/>
      <c r="K37" s="12"/>
      <c r="L37" s="12"/>
      <c r="M37" s="12"/>
      <c r="N37" s="12"/>
      <c r="O37" s="12"/>
      <c r="P37" s="21">
        <f t="shared" si="5"/>
        <v>0</v>
      </c>
    </row>
    <row r="38" spans="2:16" x14ac:dyDescent="0.2">
      <c r="B38" s="64" t="s">
        <v>33</v>
      </c>
      <c r="C38" s="10"/>
      <c r="D38" s="12"/>
      <c r="E38" s="12"/>
      <c r="F38" s="12"/>
      <c r="G38" s="12"/>
      <c r="H38" s="12"/>
      <c r="I38" s="12"/>
      <c r="J38" s="12"/>
      <c r="K38" s="12"/>
      <c r="L38" s="12"/>
      <c r="M38" s="12"/>
      <c r="N38" s="12"/>
      <c r="O38" s="12"/>
      <c r="P38" s="21">
        <f t="shared" si="5"/>
        <v>0</v>
      </c>
    </row>
    <row r="39" spans="2:16" x14ac:dyDescent="0.2">
      <c r="B39" s="64" t="s">
        <v>34</v>
      </c>
      <c r="C39" s="10"/>
      <c r="D39" s="12"/>
      <c r="E39" s="12"/>
      <c r="F39" s="12"/>
      <c r="G39" s="12"/>
      <c r="H39" s="12"/>
      <c r="I39" s="12"/>
      <c r="J39" s="12"/>
      <c r="K39" s="12"/>
      <c r="L39" s="12"/>
      <c r="M39" s="12"/>
      <c r="N39" s="12"/>
      <c r="O39" s="12"/>
      <c r="P39" s="21">
        <f t="shared" si="5"/>
        <v>0</v>
      </c>
    </row>
    <row r="40" spans="2:16" ht="11.25" customHeight="1" x14ac:dyDescent="0.2">
      <c r="B40" s="65" t="s">
        <v>35</v>
      </c>
      <c r="C40" s="10"/>
      <c r="D40" s="12"/>
      <c r="E40" s="12"/>
      <c r="F40" s="12"/>
      <c r="G40" s="12"/>
      <c r="H40" s="12"/>
      <c r="I40" s="12"/>
      <c r="J40" s="12"/>
      <c r="K40" s="12"/>
      <c r="L40" s="12"/>
      <c r="M40" s="12"/>
      <c r="N40" s="12"/>
      <c r="O40" s="12"/>
      <c r="P40" s="21">
        <f t="shared" si="5"/>
        <v>0</v>
      </c>
    </row>
    <row r="41" spans="2:16" x14ac:dyDescent="0.2">
      <c r="B41" s="24" t="s">
        <v>36</v>
      </c>
      <c r="C41" s="10"/>
      <c r="D41" s="12"/>
      <c r="E41" s="12"/>
      <c r="F41" s="12"/>
      <c r="G41" s="12"/>
      <c r="H41" s="12"/>
      <c r="I41" s="12"/>
      <c r="J41" s="12"/>
      <c r="K41" s="12"/>
      <c r="L41" s="12"/>
      <c r="M41" s="12"/>
      <c r="N41" s="12"/>
      <c r="O41" s="12"/>
      <c r="P41" s="21">
        <f t="shared" si="5"/>
        <v>0</v>
      </c>
    </row>
    <row r="42" spans="2:16" x14ac:dyDescent="0.2">
      <c r="B42" s="24" t="s">
        <v>36</v>
      </c>
      <c r="C42" s="10"/>
      <c r="D42" s="12"/>
      <c r="E42" s="12"/>
      <c r="F42" s="12"/>
      <c r="G42" s="12"/>
      <c r="H42" s="12"/>
      <c r="I42" s="12"/>
      <c r="J42" s="12"/>
      <c r="K42" s="12"/>
      <c r="L42" s="12"/>
      <c r="M42" s="12"/>
      <c r="N42" s="12"/>
      <c r="O42" s="12"/>
      <c r="P42" s="21">
        <f t="shared" si="5"/>
        <v>0</v>
      </c>
    </row>
    <row r="43" spans="2:16" x14ac:dyDescent="0.2">
      <c r="B43" s="24" t="s">
        <v>36</v>
      </c>
      <c r="C43" s="10"/>
      <c r="D43" s="12"/>
      <c r="E43" s="12"/>
      <c r="F43" s="12"/>
      <c r="G43" s="12"/>
      <c r="H43" s="12"/>
      <c r="I43" s="12"/>
      <c r="J43" s="12"/>
      <c r="K43" s="12"/>
      <c r="L43" s="12"/>
      <c r="M43" s="12"/>
      <c r="N43" s="12"/>
      <c r="O43" s="12"/>
      <c r="P43" s="21">
        <f t="shared" si="5"/>
        <v>0</v>
      </c>
    </row>
    <row r="44" spans="2:16" x14ac:dyDescent="0.2">
      <c r="B44" s="24" t="s">
        <v>37</v>
      </c>
      <c r="C44" s="10"/>
      <c r="D44" s="12"/>
      <c r="E44" s="12"/>
      <c r="F44" s="12"/>
      <c r="G44" s="12"/>
      <c r="H44" s="12"/>
      <c r="I44" s="12"/>
      <c r="J44" s="12"/>
      <c r="K44" s="12"/>
      <c r="L44" s="12"/>
      <c r="M44" s="12"/>
      <c r="N44" s="12"/>
      <c r="O44" s="12"/>
      <c r="P44" s="21">
        <f t="shared" si="5"/>
        <v>0</v>
      </c>
    </row>
    <row r="45" spans="2:16" x14ac:dyDescent="0.2">
      <c r="B45" s="47" t="s">
        <v>38</v>
      </c>
      <c r="C45" s="36"/>
      <c r="D45" s="38">
        <f>SUBTOTAL(109,Έξοδα[Ιαν-18])</f>
        <v>0</v>
      </c>
      <c r="E45" s="38">
        <f>SUBTOTAL(109,Έξοδα[Φεβ-18])</f>
        <v>0</v>
      </c>
      <c r="F45" s="38">
        <f>SUBTOTAL(109,Έξοδα[Μαρ-18])</f>
        <v>0</v>
      </c>
      <c r="G45" s="38">
        <f>SUBTOTAL(109,Έξοδα[Απρ-18])</f>
        <v>0</v>
      </c>
      <c r="H45" s="38">
        <f>SUBTOTAL(109,Έξοδα[Μάι-18])</f>
        <v>0</v>
      </c>
      <c r="I45" s="38">
        <f>SUBTOTAL(109,Έξοδα[Ιούν-18])</f>
        <v>0</v>
      </c>
      <c r="J45" s="38">
        <f>SUBTOTAL(109,Έξοδα[Ιούλ-18])</f>
        <v>0</v>
      </c>
      <c r="K45" s="38">
        <f>SUBTOTAL(109,Έξοδα[Αύγ-18])</f>
        <v>0</v>
      </c>
      <c r="L45" s="38">
        <f>SUBTOTAL(109,Έξοδα[Σεπ-18])</f>
        <v>0</v>
      </c>
      <c r="M45" s="38">
        <f>SUBTOTAL(109,Έξοδα[Οκτ-18])</f>
        <v>0</v>
      </c>
      <c r="N45" s="38">
        <f>SUBTOTAL(109,Έξοδα[Νοέ-18])</f>
        <v>0</v>
      </c>
      <c r="O45" s="38">
        <f>SUBTOTAL(109,Έξοδα[Δεκ-18])</f>
        <v>0</v>
      </c>
      <c r="P45" s="37">
        <f>SUBTOTAL(109,Έξοδα[Άθροισμα])</f>
        <v>0</v>
      </c>
    </row>
    <row r="46" spans="2:16" x14ac:dyDescent="0.2">
      <c r="B46" s="49" t="s">
        <v>14</v>
      </c>
      <c r="C46" s="43" t="s">
        <v>54</v>
      </c>
      <c r="D46" s="56" t="s">
        <v>55</v>
      </c>
      <c r="E46" s="56" t="s">
        <v>56</v>
      </c>
      <c r="F46" s="56" t="s">
        <v>57</v>
      </c>
      <c r="G46" s="56" t="s">
        <v>58</v>
      </c>
      <c r="H46" s="56" t="s">
        <v>59</v>
      </c>
      <c r="I46" s="56" t="s">
        <v>60</v>
      </c>
      <c r="J46" s="56" t="s">
        <v>61</v>
      </c>
      <c r="K46" s="56" t="s">
        <v>62</v>
      </c>
      <c r="L46" s="56" t="s">
        <v>63</v>
      </c>
      <c r="M46" s="56" t="s">
        <v>64</v>
      </c>
      <c r="N46" s="56" t="s">
        <v>65</v>
      </c>
      <c r="O46" s="56" t="s">
        <v>66</v>
      </c>
      <c r="P46" s="53" t="s">
        <v>69</v>
      </c>
    </row>
    <row r="47" spans="2:16" x14ac:dyDescent="0.2">
      <c r="B47" s="42" t="s">
        <v>39</v>
      </c>
      <c r="C47" s="39"/>
      <c r="D47" s="40"/>
      <c r="E47" s="40"/>
      <c r="F47" s="40"/>
      <c r="G47" s="40"/>
      <c r="H47" s="40"/>
      <c r="I47" s="40"/>
      <c r="J47" s="40"/>
      <c r="K47" s="40"/>
      <c r="L47" s="40"/>
      <c r="M47" s="40"/>
      <c r="N47" s="40"/>
      <c r="O47" s="40"/>
      <c r="P47" s="41">
        <f t="shared" ref="P47:P52" si="6">SUM(D47:O47)</f>
        <v>0</v>
      </c>
    </row>
    <row r="48" spans="2:16" x14ac:dyDescent="0.2">
      <c r="B48" s="42" t="s">
        <v>40</v>
      </c>
      <c r="C48" s="39"/>
      <c r="D48" s="40"/>
      <c r="E48" s="40"/>
      <c r="F48" s="40"/>
      <c r="G48" s="40"/>
      <c r="H48" s="40"/>
      <c r="I48" s="40"/>
      <c r="J48" s="40"/>
      <c r="K48" s="40"/>
      <c r="L48" s="40"/>
      <c r="M48" s="40"/>
      <c r="N48" s="40"/>
      <c r="O48" s="40"/>
      <c r="P48" s="41">
        <f t="shared" si="6"/>
        <v>0</v>
      </c>
    </row>
    <row r="49" spans="2:16" x14ac:dyDescent="0.2">
      <c r="B49" s="42" t="s">
        <v>41</v>
      </c>
      <c r="C49" s="39"/>
      <c r="D49" s="40"/>
      <c r="E49" s="40"/>
      <c r="F49" s="40"/>
      <c r="G49" s="40"/>
      <c r="H49" s="40"/>
      <c r="I49" s="40"/>
      <c r="J49" s="40"/>
      <c r="K49" s="40"/>
      <c r="L49" s="40"/>
      <c r="M49" s="40"/>
      <c r="N49" s="40"/>
      <c r="O49" s="40"/>
      <c r="P49" s="41">
        <f t="shared" si="6"/>
        <v>0</v>
      </c>
    </row>
    <row r="50" spans="2:16" x14ac:dyDescent="0.2">
      <c r="B50" s="42" t="s">
        <v>42</v>
      </c>
      <c r="C50" s="39"/>
      <c r="D50" s="40"/>
      <c r="E50" s="40"/>
      <c r="F50" s="40"/>
      <c r="G50" s="40"/>
      <c r="H50" s="40"/>
      <c r="I50" s="40"/>
      <c r="J50" s="40"/>
      <c r="K50" s="40"/>
      <c r="L50" s="40"/>
      <c r="M50" s="40"/>
      <c r="N50" s="40"/>
      <c r="O50" s="40"/>
      <c r="P50" s="41">
        <f t="shared" si="6"/>
        <v>0</v>
      </c>
    </row>
    <row r="51" spans="2:16" x14ac:dyDescent="0.2">
      <c r="B51" s="42" t="s">
        <v>43</v>
      </c>
      <c r="C51" s="39"/>
      <c r="D51" s="40"/>
      <c r="E51" s="40"/>
      <c r="F51" s="40"/>
      <c r="G51" s="40"/>
      <c r="H51" s="40"/>
      <c r="I51" s="40"/>
      <c r="J51" s="40"/>
      <c r="K51" s="40"/>
      <c r="L51" s="40"/>
      <c r="M51" s="40"/>
      <c r="N51" s="40"/>
      <c r="O51" s="40"/>
      <c r="P51" s="41">
        <f t="shared" si="6"/>
        <v>0</v>
      </c>
    </row>
    <row r="52" spans="2:16" x14ac:dyDescent="0.2">
      <c r="B52" s="67" t="s">
        <v>44</v>
      </c>
      <c r="C52" s="48"/>
      <c r="D52" s="68">
        <f>Έξοδα[[#Totals],[Ιαν-18]]+SUBTOTAL(109,ΜετρητάΠουΚαταβλήθηκαν[Ιαν-18])</f>
        <v>0</v>
      </c>
      <c r="E52" s="68">
        <f>Έξοδα[[#Totals],[Φεβ-18]]+SUBTOTAL(109,ΜετρητάΠουΚαταβλήθηκαν[Φεβ-18])</f>
        <v>0</v>
      </c>
      <c r="F52" s="68">
        <f>Έξοδα[[#Totals],[Μαρ-18]]+SUBTOTAL(109,ΜετρητάΠουΚαταβλήθηκαν[Μαρ-18])</f>
        <v>0</v>
      </c>
      <c r="G52" s="44">
        <f>Έξοδα[[#Totals],[Απρ-18]]+SUBTOTAL(109,ΜετρητάΠουΚαταβλήθηκαν[Απρ-18])</f>
        <v>0</v>
      </c>
      <c r="H52" s="44">
        <f>Έξοδα[[#Totals],[Μάι-18]]+SUBTOTAL(109,ΜετρητάΠουΚαταβλήθηκαν[Μάι-18])</f>
        <v>0</v>
      </c>
      <c r="I52" s="44">
        <f>Έξοδα[[#Totals],[Ιούν-18]]+SUBTOTAL(109,ΜετρητάΠουΚαταβλήθηκαν[Ιούν-18])</f>
        <v>0</v>
      </c>
      <c r="J52" s="44">
        <f>Έξοδα[[#Totals],[Ιούλ-18]]+SUBTOTAL(109,ΜετρητάΠουΚαταβλήθηκαν[Ιούλ-18])</f>
        <v>0</v>
      </c>
      <c r="K52" s="44">
        <f>Έξοδα[[#Totals],[Αύγ-18]]+SUBTOTAL(109,ΜετρητάΠουΚαταβλήθηκαν[Αύγ-18])</f>
        <v>0</v>
      </c>
      <c r="L52" s="44">
        <f>Έξοδα[[#Totals],[Σεπ-18]]+SUBTOTAL(109,ΜετρητάΠουΚαταβλήθηκαν[Σεπ-18])</f>
        <v>0</v>
      </c>
      <c r="M52" s="44">
        <f>Έξοδα[[#Totals],[Οκτ-18]]+SUBTOTAL(109,ΜετρητάΠουΚαταβλήθηκαν[Οκτ-18])</f>
        <v>0</v>
      </c>
      <c r="N52" s="44">
        <f>Έξοδα[[#Totals],[Νοέ-18]]+SUBTOTAL(109,ΜετρητάΠουΚαταβλήθηκαν[Νοέ-18])</f>
        <v>0</v>
      </c>
      <c r="O52" s="44">
        <f>Έξοδα[[#Totals],[Δεκ-18]]+SUBTOTAL(109,ΜετρητάΠουΚαταβλήθηκαν[Δεκ-18])</f>
        <v>0</v>
      </c>
      <c r="P52" s="68">
        <f t="shared" si="6"/>
        <v>0</v>
      </c>
    </row>
    <row r="53" spans="2:16" ht="11.25" customHeight="1" x14ac:dyDescent="0.2">
      <c r="B53" s="50" t="s">
        <v>45</v>
      </c>
      <c r="C53" s="21">
        <f>C17</f>
        <v>0</v>
      </c>
      <c r="D53" s="21">
        <f>D17-ΜετρητάΠουΚαταβλήθηκαν[[#Totals],[Ιαν-18]]</f>
        <v>0</v>
      </c>
      <c r="E53" s="21">
        <f>E17-ΜετρητάΠουΚαταβλήθηκαν[[#Totals],[Φεβ-18]]</f>
        <v>0</v>
      </c>
      <c r="F53" s="21">
        <f>F17-ΜετρητάΠουΚαταβλήθηκαν[[#Totals],[Μαρ-18]]</f>
        <v>0</v>
      </c>
      <c r="G53" s="21">
        <f>G17-ΜετρητάΠουΚαταβλήθηκαν[[#Totals],[Απρ-18]]</f>
        <v>0</v>
      </c>
      <c r="H53" s="21">
        <f>H17-ΜετρητάΠουΚαταβλήθηκαν[[#Totals],[Μάι-18]]</f>
        <v>0</v>
      </c>
      <c r="I53" s="21">
        <f>I17-ΜετρητάΠουΚαταβλήθηκαν[[#Totals],[Ιούν-18]]</f>
        <v>0</v>
      </c>
      <c r="J53" s="21">
        <f>J17-ΜετρητάΠουΚαταβλήθηκαν[[#Totals],[Ιούλ-18]]</f>
        <v>0</v>
      </c>
      <c r="K53" s="21">
        <f>K17-ΜετρητάΠουΚαταβλήθηκαν[[#Totals],[Αύγ-18]]</f>
        <v>0</v>
      </c>
      <c r="L53" s="21">
        <f>L17-ΜετρητάΠουΚαταβλήθηκαν[[#Totals],[Σεπ-18]]</f>
        <v>0</v>
      </c>
      <c r="M53" s="21">
        <f>M17-ΜετρητάΠουΚαταβλήθηκαν[[#Totals],[Οκτ-18]]</f>
        <v>0</v>
      </c>
      <c r="N53" s="21">
        <f>N17-ΜετρητάΠουΚαταβλήθηκαν[[#Totals],[Νοέ-18]]</f>
        <v>0</v>
      </c>
      <c r="O53" s="21">
        <f>O17-ΜετρητάΠουΚαταβλήθηκαν[[#Totals],[Δεκ-18]]</f>
        <v>0</v>
      </c>
      <c r="P53" s="51"/>
    </row>
    <row r="54" spans="2:16" x14ac:dyDescent="0.2">
      <c r="B54" s="13"/>
      <c r="C54" s="14"/>
      <c r="D54" s="14"/>
      <c r="E54" s="14"/>
      <c r="F54" s="14"/>
      <c r="G54" s="14"/>
      <c r="H54" s="14"/>
      <c r="I54" s="14"/>
      <c r="J54" s="14"/>
      <c r="K54" s="14"/>
      <c r="L54" s="14"/>
      <c r="M54" s="14"/>
      <c r="N54" s="14"/>
      <c r="O54" s="14"/>
      <c r="P54" s="14"/>
    </row>
    <row r="55" spans="2:16" x14ac:dyDescent="0.2">
      <c r="B55" s="27" t="s">
        <v>46</v>
      </c>
      <c r="C55" s="28" t="s">
        <v>54</v>
      </c>
      <c r="D55" s="55" t="s">
        <v>55</v>
      </c>
      <c r="E55" s="55" t="s">
        <v>56</v>
      </c>
      <c r="F55" s="55" t="s">
        <v>57</v>
      </c>
      <c r="G55" s="55" t="s">
        <v>58</v>
      </c>
      <c r="H55" s="55" t="s">
        <v>59</v>
      </c>
      <c r="I55" s="55" t="s">
        <v>60</v>
      </c>
      <c r="J55" s="55" t="s">
        <v>61</v>
      </c>
      <c r="K55" s="55" t="s">
        <v>62</v>
      </c>
      <c r="L55" s="55" t="s">
        <v>63</v>
      </c>
      <c r="M55" s="55" t="s">
        <v>64</v>
      </c>
      <c r="N55" s="55" t="s">
        <v>65</v>
      </c>
      <c r="O55" s="55" t="s">
        <v>66</v>
      </c>
      <c r="P55" s="54" t="s">
        <v>69</v>
      </c>
    </row>
    <row r="56" spans="2:16" x14ac:dyDescent="0.2">
      <c r="B56" s="25" t="s">
        <v>47</v>
      </c>
      <c r="C56" s="35"/>
      <c r="D56" s="4"/>
      <c r="E56" s="4"/>
      <c r="F56" s="4"/>
      <c r="G56" s="4"/>
      <c r="H56" s="4"/>
      <c r="I56" s="4"/>
      <c r="J56" s="4"/>
      <c r="K56" s="4"/>
      <c r="L56" s="4"/>
      <c r="M56" s="4"/>
      <c r="N56" s="4"/>
      <c r="O56" s="4"/>
      <c r="P56" s="26">
        <f>SUM(ΆλλαΛειτουργικάΔεδομένα[[#This Row],[Ιαν-18]:[Δεκ-18]])</f>
        <v>0</v>
      </c>
    </row>
    <row r="57" spans="2:16" x14ac:dyDescent="0.2">
      <c r="B57" s="29" t="s">
        <v>48</v>
      </c>
      <c r="C57" s="12"/>
      <c r="D57" s="12"/>
      <c r="E57" s="12"/>
      <c r="F57" s="12"/>
      <c r="G57" s="12"/>
      <c r="H57" s="12"/>
      <c r="I57" s="12"/>
      <c r="J57" s="12"/>
      <c r="K57" s="12"/>
      <c r="L57" s="12"/>
      <c r="M57" s="12"/>
      <c r="N57" s="12"/>
      <c r="O57" s="12"/>
      <c r="P57" s="26">
        <f>SUM(ΆλλαΛειτουργικάΔεδομένα[[#This Row],[Ιαν-18]:[Δεκ-18]])</f>
        <v>0</v>
      </c>
    </row>
    <row r="58" spans="2:16" x14ac:dyDescent="0.2">
      <c r="B58" s="29" t="s">
        <v>49</v>
      </c>
      <c r="C58" s="12"/>
      <c r="D58" s="12"/>
      <c r="E58" s="12"/>
      <c r="F58" s="12"/>
      <c r="G58" s="12"/>
      <c r="H58" s="12"/>
      <c r="I58" s="12"/>
      <c r="J58" s="12"/>
      <c r="K58" s="12"/>
      <c r="L58" s="12"/>
      <c r="M58" s="12"/>
      <c r="N58" s="12"/>
      <c r="O58" s="12"/>
      <c r="P58" s="26">
        <f>SUM(ΆλλαΛειτουργικάΔεδομένα[[#This Row],[Ιαν-18]:[Δεκ-18]])</f>
        <v>0</v>
      </c>
    </row>
    <row r="59" spans="2:16" x14ac:dyDescent="0.2">
      <c r="B59" s="29" t="s">
        <v>50</v>
      </c>
      <c r="C59" s="12"/>
      <c r="D59" s="12"/>
      <c r="E59" s="12"/>
      <c r="F59" s="12"/>
      <c r="G59" s="12"/>
      <c r="H59" s="12"/>
      <c r="I59" s="12"/>
      <c r="J59" s="12"/>
      <c r="K59" s="12"/>
      <c r="L59" s="12"/>
      <c r="M59" s="12"/>
      <c r="N59" s="12"/>
      <c r="O59" s="12"/>
      <c r="P59" s="26">
        <f>SUM(ΆλλαΛειτουργικάΔεδομένα[[#This Row],[Ιαν-18]:[Δεκ-18]])</f>
        <v>0</v>
      </c>
    </row>
    <row r="60" spans="2:16" x14ac:dyDescent="0.2">
      <c r="B60" s="29" t="s">
        <v>51</v>
      </c>
      <c r="C60" s="12"/>
      <c r="D60" s="12"/>
      <c r="E60" s="12"/>
      <c r="F60" s="12"/>
      <c r="G60" s="12"/>
      <c r="H60" s="12"/>
      <c r="I60" s="12"/>
      <c r="J60" s="12"/>
      <c r="K60" s="12"/>
      <c r="L60" s="12"/>
      <c r="M60" s="12"/>
      <c r="N60" s="12"/>
      <c r="O60" s="12"/>
      <c r="P60" s="26">
        <f>SUM(ΆλλαΛειτουργικάΔεδομένα[[#This Row],[Ιαν-18]:[Δεκ-18]])</f>
        <v>0</v>
      </c>
    </row>
    <row r="61" spans="2:16" x14ac:dyDescent="0.2">
      <c r="B61" s="30" t="s">
        <v>52</v>
      </c>
      <c r="C61" s="34"/>
      <c r="D61" s="31"/>
      <c r="E61" s="31"/>
      <c r="F61" s="31"/>
      <c r="G61" s="31"/>
      <c r="H61" s="31"/>
      <c r="I61" s="31"/>
      <c r="J61" s="31"/>
      <c r="K61" s="31"/>
      <c r="L61" s="31"/>
      <c r="M61" s="31"/>
      <c r="N61" s="31"/>
      <c r="O61" s="31"/>
      <c r="P61" s="26">
        <f>SUM(ΆλλαΛειτουργικάΔεδομένα[[#This Row],[Ιαν-18]:[Δεκ-18]])</f>
        <v>0</v>
      </c>
    </row>
  </sheetData>
  <sheetProtection insertColumns="0" insertRows="0"/>
  <mergeCells count="2">
    <mergeCell ref="B1:P1"/>
    <mergeCell ref="B2:P2"/>
  </mergeCells>
  <phoneticPr fontId="0" type="noConversion"/>
  <conditionalFormatting sqref="C7:O7">
    <cfRule type="cellIs" dxfId="0" priority="1" stopIfTrue="1" operator="lessThanOrEqual">
      <formula>$C$4</formula>
    </cfRule>
  </conditionalFormatting>
  <dataValidations count="27">
    <dataValidation type="decimal" allowBlank="1" showInputMessage="1" sqref="C7 D4:P4" xr:uid="{00000000-0002-0000-0000-000000000000}">
      <formula1>-10000000</formula1>
      <formula2>10000000</formula2>
    </dataValidation>
    <dataValidation type="decimal" operator="lessThanOrEqual" allowBlank="1" showInputMessage="1" showErrorMessage="1" sqref="C17:O17 C53:O53" xr:uid="{00000000-0002-0000-0000-000001000000}">
      <formula1>10000000</formula1>
    </dataValidation>
    <dataValidation type="date" allowBlank="1" showInputMessage="1" showErrorMessage="1" error="Εισαγάγετε μια έγκυρη ημερομηνία." prompt="Πληκτρολογήστε την ημερομηνία έναρξης σε αυτό το κελί." sqref="C3" xr:uid="{00000000-0002-0000-0000-000002000000}">
      <formula1>1</formula1>
      <formula2>73415</formula2>
    </dataValidation>
    <dataValidation type="decimal" operator="lessThanOrEqual" allowBlank="1" showInputMessage="1" sqref="D7:O7" xr:uid="{00000000-0002-0000-0000-000003000000}">
      <formula1>10000000</formula1>
    </dataValidation>
    <dataValidation type="decimal" errorStyle="warning" operator="lessThanOrEqual" allowBlank="1" showInputMessage="1" showErrorMessage="1" error="Πληκτρολογήστε έναν αριθμό μεγαλύτερο του μηδενός" sqref="P10:P15 P20:P44 P47:P51 P56:P61" xr:uid="{00000000-0002-0000-0000-000004000000}">
      <formula1>10000000</formula1>
    </dataValidation>
    <dataValidation allowBlank="1" showInputMessage="1" showErrorMessage="1" prompt="Δημιουργία προβολής ταμειακής ροής για μικρές επιχειρήσεις σε αυτό το φύλλο εργασίας. Εισαγάγετε τις λεπτομέρειες σε πίνακες με τον τίτλο Ταμειακό απόθεμα, Ταμειακές εισπράξεις, Έξοδα, Μετρητά που καταβλήθηκαν και άλλα λειτουργικά δεδομένα " sqref="A1" xr:uid="{00000000-0002-0000-0000-000005000000}"/>
    <dataValidation allowBlank="1" showInputMessage="1" showErrorMessage="1" prompt="Ο τίτλος αυτού του φύλλου εργασίας βρίσκεται σε αυτό το κελί. Εισαγάγετε την επωνυμία της εταιρείας και την ημερομηνία στο κελί παρακάτω" sqref="B1:P1" xr:uid="{00000000-0002-0000-0000-000006000000}"/>
    <dataValidation allowBlank="1" showInputMessage="1" showErrorMessage="1" prompt="Εισαγάγετε την Επωνυμία εταιρείας σε αυτό κελί, την Ημερομηνία έναρξης στο κελί C3 και το Ελάχιστο ταμειακό υπόλοιπο προειδοποίησης στο κελί C4" sqref="B2:P2" xr:uid="{00000000-0002-0000-0000-000007000000}"/>
    <dataValidation allowBlank="1" showInputMessage="1" showErrorMessage="1" prompt="Πληκτρολογήστε την ημερομηνία έναρξης στο κελί στα δεξιά" sqref="B3" xr:uid="{00000000-0002-0000-0000-000008000000}"/>
    <dataValidation allowBlank="1" showInputMessage="1" showErrorMessage="1" prompt="Εισαγάγετε το Ελάχιστο ταμειακό υπόλοιπο προειδοποίησης στο κελί στα δεξιά" sqref="B4" xr:uid="{00000000-0002-0000-0000-000009000000}"/>
    <dataValidation type="decimal" operator="lessThanOrEqual" allowBlank="1" showInputMessage="1" showErrorMessage="1" error="Πληκτρολογήστε έναν αριθμό μεγαλύτερο του μηδενός." prompt="Εισαγάγετε το Ελάχιστο ταμειακό υπόλοιπο προειδοποίησης σε αυτό το κελί και λεπτομέρειες στον πίνακα Ταμειακό απόθεμα που ξεκινά από το κελί C6. Η ετικέτα Ταμειακό απόθεμα στην αρχή του μήνα βρίσκεται στο κελί B7" sqref="C4" xr:uid="{00000000-0002-0000-0000-00000A000000}">
      <formula1>10000000</formula1>
    </dataValidation>
    <dataValidation allowBlank="1" showInputMessage="1" showErrorMessage="1" prompt="Εισαγάγετε λεπτομέρειες στον πίνακα στα δεξιά" sqref="B6" xr:uid="{00000000-0002-0000-0000-00000B000000}"/>
    <dataValidation allowBlank="1" showInputMessage="1" showErrorMessage="1" prompt="Εισαγάγετε Ταμειακό απόθεμα στην αρχή του μήνα στο κελί στα δεξιά" sqref="B7" xr:uid="{00000000-0002-0000-0000-00000C000000}"/>
    <dataValidation operator="greaterThanOrEqual" allowBlank="1" showInputMessage="1" showErrorMessage="1" error="Πληκτρολογήστε έναν αριθμό μεγαλύτερο του μηδενός." prompt="Εισαγάγετε Ταμειακό απόθεμα στην αρχή στο κελί παρακάτω" sqref="C6" xr:uid="{00000000-0002-0000-0000-00000D000000}"/>
    <dataValidation allowBlank="1" showInputMessage="1" prompt="Το Ταμειακό απόθεμα υπολογίζεται αυτόματα για αυτόν το μήνα στο κελί παρακάτω" sqref="D6:O6" xr:uid="{00000000-0002-0000-0000-00000E000000}"/>
    <dataValidation allowBlank="1" showInputMessage="1" showErrorMessage="1" prompt="Εισαγάγετε λεπτομέρειες στον πίνακα Ταμειακές εισπράξεις παρακάτω" sqref="B8" xr:uid="{00000000-0002-0000-0000-00000F000000}"/>
    <dataValidation allowBlank="1" showInputMessage="1" showErrorMessage="1" prompt="Εισαγάγετε ή τροποποιήστε τα στοιχεία Ταμειακές εισπράξεις σε αυτή τη στήλη κάτω από αυτή την επικεφαλίδα" sqref="B9" xr:uid="{00000000-0002-0000-0000-000010000000}"/>
    <dataValidation allowBlank="1" showInputMessage="1" prompt="Εισαγάγετε τιμές για αυτόν τον μήνα σε αυτή τη στήλη, κάτω από αυτή την επικεφαλίδα" sqref="D55:O55 E9:O9 D19:O19 D46:O46" xr:uid="{00000000-0002-0000-0000-000011000000}"/>
    <dataValidation allowBlank="1" showInputMessage="1" prompt="Το σύνολο υπολογίζεται αυτόματα σε αυτή τη στήλη κάτω από αυτή την επικεφαλίδα. Οι συνολικές ταμειακές εισπράξεις και τα συνολικά ταμειακά διαθέσιμα υπολογίζονται αυτόματα στο τέλος" sqref="P9" xr:uid="{00000000-0002-0000-0000-000012000000}"/>
    <dataValidation allowBlank="1" showInputMessage="1" showErrorMessage="1" prompt="Εισαγάγετε λεπτομέρειες στον πίνακα Έξοδα παρακάτω και στον πίνακα Μετρητά που καταβλήθηκαν στο κελί B46" sqref="B18" xr:uid="{00000000-0002-0000-0000-000013000000}"/>
    <dataValidation allowBlank="1" showInputMessage="1" showErrorMessage="1" prompt="Εισαγάγετε ή τροποποιήστε τα στοιχεία Μετρητά που καταβλήθηκαν σε αυτή τη στήλη κάτω από αυτή την επικεφαλίδα" sqref="B19 B46" xr:uid="{00000000-0002-0000-0000-000014000000}"/>
    <dataValidation allowBlank="1" showInputMessage="1" showErrorMessage="1" prompt="Το σύνολο υπολογίζεται αυτόματα σε αυτή τη στήλη κάτω από αυτή την επικεφαλίδα. Το μερικό άθροισμα υπολογίζεται αυτόματα στο τέλος" sqref="P19" xr:uid="{00000000-0002-0000-0000-000015000000}"/>
    <dataValidation allowBlank="1" showInputMessage="1" showErrorMessage="1" prompt="Το σύνολο υπολογίζεται αυτόματα σε αυτήν τη στήλη κάτω από αυτή την επικεφαλίδα. Το σύνολο μετρητών που καταβλήθηκαν και το ταμειακό απόθεμα στο τέλος αυτού του μήνα υπολογίζονται αυτόματα στο τέλος" sqref="P46" xr:uid="{00000000-0002-0000-0000-000016000000}"/>
    <dataValidation allowBlank="1" showInputMessage="1" showErrorMessage="1" prompt="Εισαγάγετε ή τροποποιήστε τα στοιχεία άλλων λειτουργικών δεδομένων σε αυτή τη στήλη κάτω από αυτή την επικεφαλίδα" sqref="B55" xr:uid="{00000000-0002-0000-0000-000017000000}"/>
    <dataValidation allowBlank="1" showInputMessage="1" showErrorMessage="1" prompt="Το σύνολο υπολογίζεται αυτόματα σε αυτή τη στήλη, κάτω από αυτή την επικεφαλίδα" sqref="P55" xr:uid="{00000000-0002-0000-0000-000018000000}"/>
    <dataValidation allowBlank="1" showInputMessage="1" showErrorMessage="1" prompt="Εισαγάγετε τιμές για αυτόν τον μήνα σε αυτή τη στήλη, κάτω από αυτή την επικεφαλίδα" sqref="D9" xr:uid="{00000000-0002-0000-0000-000019000000}"/>
    <dataValidation type="decimal" allowBlank="1" showInputMessage="1" showErrorMessage="1" sqref="D10:O15 D20:O44 D47:O51 D56:O61 C57:C60" xr:uid="{00000000-0002-0000-0000-00001A000000}">
      <formula1>-10000000</formula1>
      <formula2>10000000</formula2>
    </dataValidation>
  </dataValidations>
  <printOptions horizontalCentered="1"/>
  <pageMargins left="0" right="0" top="0.51181102362204722" bottom="0.23622047244094491" header="0" footer="0"/>
  <pageSetup paperSize="9" scale="77" orientation="landscape" r:id="rId1"/>
  <headerFooter alignWithMargins="0"/>
  <ignoredErrors>
    <ignoredError sqref="P20:P44" emptyCellReference="1"/>
    <ignoredError sqref="D4:O4" evalError="1"/>
    <ignoredError sqref="C3" unlockedFormula="1"/>
  </ignoredErrors>
  <tableParts count="5">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B2:Q38"/>
  <sheetViews>
    <sheetView showGridLines="0" workbookViewId="0"/>
  </sheetViews>
  <sheetFormatPr defaultColWidth="9.33203125" defaultRowHeight="11.25" x14ac:dyDescent="0.2"/>
  <cols>
    <col min="1" max="1" width="9.33203125" style="11"/>
    <col min="2" max="2" width="44.33203125" style="11" customWidth="1"/>
    <col min="3" max="3" width="9.33203125" style="11"/>
    <col min="4" max="4" width="13.33203125" style="11" bestFit="1" customWidth="1"/>
    <col min="5" max="16384" width="9.33203125" style="11"/>
  </cols>
  <sheetData>
    <row r="2" spans="2:17" x14ac:dyDescent="0.2">
      <c r="B2" s="71" t="s">
        <v>68</v>
      </c>
      <c r="C2" s="71"/>
      <c r="D2" s="71"/>
      <c r="E2" s="71"/>
      <c r="F2" s="71"/>
      <c r="G2" s="71"/>
      <c r="H2" s="71"/>
      <c r="I2" s="71"/>
      <c r="J2" s="71"/>
      <c r="K2" s="71"/>
      <c r="L2" s="71"/>
      <c r="M2" s="71"/>
      <c r="N2" s="71"/>
      <c r="O2" s="71"/>
      <c r="P2" s="71"/>
      <c r="Q2" s="71"/>
    </row>
    <row r="3" spans="2:17" x14ac:dyDescent="0.2">
      <c r="B3" s="71"/>
      <c r="C3" s="71"/>
      <c r="D3" s="71"/>
      <c r="E3" s="71"/>
      <c r="F3" s="71"/>
      <c r="G3" s="71"/>
      <c r="H3" s="71"/>
      <c r="I3" s="71"/>
      <c r="J3" s="71"/>
      <c r="K3" s="71"/>
      <c r="L3" s="71"/>
      <c r="M3" s="71"/>
      <c r="N3" s="71"/>
      <c r="O3" s="71"/>
      <c r="P3" s="71"/>
      <c r="Q3" s="71"/>
    </row>
    <row r="4" spans="2:17" x14ac:dyDescent="0.2">
      <c r="B4" s="71"/>
      <c r="C4" s="71"/>
      <c r="D4" s="71"/>
      <c r="E4" s="71"/>
      <c r="F4" s="71"/>
      <c r="G4" s="71"/>
      <c r="H4" s="71"/>
      <c r="I4" s="71"/>
      <c r="J4" s="71"/>
      <c r="K4" s="71"/>
      <c r="L4" s="71"/>
      <c r="M4" s="71"/>
      <c r="N4" s="71"/>
      <c r="O4" s="71"/>
      <c r="P4" s="71"/>
      <c r="Q4" s="71"/>
    </row>
    <row r="5" spans="2:17" x14ac:dyDescent="0.2">
      <c r="B5" s="71"/>
      <c r="C5" s="71"/>
      <c r="D5" s="71"/>
      <c r="E5" s="71"/>
      <c r="F5" s="71"/>
      <c r="G5" s="71"/>
      <c r="H5" s="71"/>
      <c r="I5" s="71"/>
      <c r="J5" s="71"/>
      <c r="K5" s="71"/>
      <c r="L5" s="71"/>
      <c r="M5" s="71"/>
      <c r="N5" s="71"/>
      <c r="O5" s="71"/>
      <c r="P5" s="71"/>
      <c r="Q5" s="71"/>
    </row>
    <row r="6" spans="2:17" x14ac:dyDescent="0.2">
      <c r="B6" s="71"/>
      <c r="C6" s="71"/>
      <c r="D6" s="71"/>
      <c r="E6" s="71"/>
      <c r="F6" s="71"/>
      <c r="G6" s="71"/>
      <c r="H6" s="71"/>
      <c r="I6" s="71"/>
      <c r="J6" s="71"/>
      <c r="K6" s="71"/>
      <c r="L6" s="71"/>
      <c r="M6" s="71"/>
      <c r="N6" s="71"/>
      <c r="O6" s="71"/>
      <c r="P6" s="71"/>
      <c r="Q6" s="71"/>
    </row>
    <row r="7" spans="2:17" x14ac:dyDescent="0.2">
      <c r="B7" s="71"/>
      <c r="C7" s="71"/>
      <c r="D7" s="71"/>
      <c r="E7" s="71"/>
      <c r="F7" s="71"/>
      <c r="G7" s="71"/>
      <c r="H7" s="71"/>
      <c r="I7" s="71"/>
      <c r="J7" s="71"/>
      <c r="K7" s="71"/>
      <c r="L7" s="71"/>
      <c r="M7" s="71"/>
      <c r="N7" s="71"/>
      <c r="O7" s="71"/>
      <c r="P7" s="71"/>
      <c r="Q7" s="71"/>
    </row>
    <row r="8" spans="2:17" x14ac:dyDescent="0.2">
      <c r="B8" s="71"/>
      <c r="C8" s="71"/>
      <c r="D8" s="71"/>
      <c r="E8" s="71"/>
      <c r="F8" s="71"/>
      <c r="G8" s="71"/>
      <c r="H8" s="71"/>
      <c r="I8" s="71"/>
      <c r="J8" s="71"/>
      <c r="K8" s="71"/>
      <c r="L8" s="71"/>
      <c r="M8" s="71"/>
      <c r="N8" s="71"/>
      <c r="O8" s="71"/>
      <c r="P8" s="71"/>
      <c r="Q8" s="71"/>
    </row>
    <row r="9" spans="2:17" x14ac:dyDescent="0.2">
      <c r="B9" s="71"/>
      <c r="C9" s="71"/>
      <c r="D9" s="71"/>
      <c r="E9" s="71"/>
      <c r="F9" s="71"/>
      <c r="G9" s="71"/>
      <c r="H9" s="71"/>
      <c r="I9" s="71"/>
      <c r="J9" s="71"/>
      <c r="K9" s="71"/>
      <c r="L9" s="71"/>
      <c r="M9" s="71"/>
      <c r="N9" s="71"/>
      <c r="O9" s="71"/>
      <c r="P9" s="71"/>
      <c r="Q9" s="71"/>
    </row>
    <row r="10" spans="2:17" x14ac:dyDescent="0.2">
      <c r="B10" s="71"/>
      <c r="C10" s="71"/>
      <c r="D10" s="71"/>
      <c r="E10" s="71"/>
      <c r="F10" s="71"/>
      <c r="G10" s="71"/>
      <c r="H10" s="71"/>
      <c r="I10" s="71"/>
      <c r="J10" s="71"/>
      <c r="K10" s="71"/>
      <c r="L10" s="71"/>
      <c r="M10" s="71"/>
      <c r="N10" s="71"/>
      <c r="O10" s="71"/>
      <c r="P10" s="71"/>
      <c r="Q10" s="71"/>
    </row>
    <row r="11" spans="2:17" x14ac:dyDescent="0.2">
      <c r="B11" s="71"/>
      <c r="C11" s="71"/>
      <c r="D11" s="71"/>
      <c r="E11" s="71"/>
      <c r="F11" s="71"/>
      <c r="G11" s="71"/>
      <c r="H11" s="71"/>
      <c r="I11" s="71"/>
      <c r="J11" s="71"/>
      <c r="K11" s="71"/>
      <c r="L11" s="71"/>
      <c r="M11" s="71"/>
      <c r="N11" s="71"/>
      <c r="O11" s="71"/>
      <c r="P11" s="71"/>
      <c r="Q11" s="71"/>
    </row>
    <row r="12" spans="2:17" x14ac:dyDescent="0.2">
      <c r="B12" s="71"/>
      <c r="C12" s="71"/>
      <c r="D12" s="71"/>
      <c r="E12" s="71"/>
      <c r="F12" s="71"/>
      <c r="G12" s="71"/>
      <c r="H12" s="71"/>
      <c r="I12" s="71"/>
      <c r="J12" s="71"/>
      <c r="K12" s="71"/>
      <c r="L12" s="71"/>
      <c r="M12" s="71"/>
      <c r="N12" s="71"/>
      <c r="O12" s="71"/>
      <c r="P12" s="71"/>
      <c r="Q12" s="71"/>
    </row>
    <row r="13" spans="2:17" x14ac:dyDescent="0.2">
      <c r="B13" s="71"/>
      <c r="C13" s="71"/>
      <c r="D13" s="71"/>
      <c r="E13" s="71"/>
      <c r="F13" s="71"/>
      <c r="G13" s="71"/>
      <c r="H13" s="71"/>
      <c r="I13" s="71"/>
      <c r="J13" s="71"/>
      <c r="K13" s="71"/>
      <c r="L13" s="71"/>
      <c r="M13" s="71"/>
      <c r="N13" s="71"/>
      <c r="O13" s="71"/>
      <c r="P13" s="71"/>
      <c r="Q13" s="71"/>
    </row>
    <row r="14" spans="2:17" x14ac:dyDescent="0.2">
      <c r="B14" s="71"/>
      <c r="C14" s="71"/>
      <c r="D14" s="71"/>
      <c r="E14" s="71"/>
      <c r="F14" s="71"/>
      <c r="G14" s="71"/>
      <c r="H14" s="71"/>
      <c r="I14" s="71"/>
      <c r="J14" s="71"/>
      <c r="K14" s="71"/>
      <c r="L14" s="71"/>
      <c r="M14" s="71"/>
      <c r="N14" s="71"/>
      <c r="O14" s="71"/>
      <c r="P14" s="71"/>
      <c r="Q14" s="71"/>
    </row>
    <row r="15" spans="2:17" x14ac:dyDescent="0.2">
      <c r="B15" s="71"/>
      <c r="C15" s="71"/>
      <c r="D15" s="71"/>
      <c r="E15" s="71"/>
      <c r="F15" s="71"/>
      <c r="G15" s="71"/>
      <c r="H15" s="71"/>
      <c r="I15" s="71"/>
      <c r="J15" s="71"/>
      <c r="K15" s="71"/>
      <c r="L15" s="71"/>
      <c r="M15" s="71"/>
      <c r="N15" s="71"/>
      <c r="O15" s="71"/>
      <c r="P15" s="71"/>
      <c r="Q15" s="71"/>
    </row>
    <row r="16" spans="2:17" x14ac:dyDescent="0.2">
      <c r="B16" s="71"/>
      <c r="C16" s="71"/>
      <c r="D16" s="71"/>
      <c r="E16" s="71"/>
      <c r="F16" s="71"/>
      <c r="G16" s="71"/>
      <c r="H16" s="71"/>
      <c r="I16" s="71"/>
      <c r="J16" s="71"/>
      <c r="K16" s="71"/>
      <c r="L16" s="71"/>
      <c r="M16" s="71"/>
      <c r="N16" s="71"/>
      <c r="O16" s="71"/>
      <c r="P16" s="71"/>
      <c r="Q16" s="71"/>
    </row>
    <row r="17" spans="2:17" x14ac:dyDescent="0.2">
      <c r="B17" s="71"/>
      <c r="C17" s="71"/>
      <c r="D17" s="71"/>
      <c r="E17" s="71"/>
      <c r="F17" s="71"/>
      <c r="G17" s="71"/>
      <c r="H17" s="71"/>
      <c r="I17" s="71"/>
      <c r="J17" s="71"/>
      <c r="K17" s="71"/>
      <c r="L17" s="71"/>
      <c r="M17" s="71"/>
      <c r="N17" s="71"/>
      <c r="O17" s="71"/>
      <c r="P17" s="71"/>
      <c r="Q17" s="71"/>
    </row>
    <row r="18" spans="2:17" x14ac:dyDescent="0.2">
      <c r="B18" s="71"/>
      <c r="C18" s="71"/>
      <c r="D18" s="71"/>
      <c r="E18" s="71"/>
      <c r="F18" s="71"/>
      <c r="G18" s="71"/>
      <c r="H18" s="71"/>
      <c r="I18" s="71"/>
      <c r="J18" s="71"/>
      <c r="K18" s="71"/>
      <c r="L18" s="71"/>
      <c r="M18" s="71"/>
      <c r="N18" s="71"/>
      <c r="O18" s="71"/>
      <c r="P18" s="71"/>
      <c r="Q18" s="71"/>
    </row>
    <row r="19" spans="2:17" x14ac:dyDescent="0.2">
      <c r="B19" s="71"/>
      <c r="C19" s="71"/>
      <c r="D19" s="71"/>
      <c r="E19" s="71"/>
      <c r="F19" s="71"/>
      <c r="G19" s="71"/>
      <c r="H19" s="71"/>
      <c r="I19" s="71"/>
      <c r="J19" s="71"/>
      <c r="K19" s="71"/>
      <c r="L19" s="71"/>
      <c r="M19" s="71"/>
      <c r="N19" s="71"/>
      <c r="O19" s="71"/>
      <c r="P19" s="71"/>
      <c r="Q19" s="71"/>
    </row>
    <row r="20" spans="2:17" x14ac:dyDescent="0.2">
      <c r="B20" s="71"/>
      <c r="C20" s="71"/>
      <c r="D20" s="71"/>
      <c r="E20" s="71"/>
      <c r="F20" s="71"/>
      <c r="G20" s="71"/>
      <c r="H20" s="71"/>
      <c r="I20" s="71"/>
      <c r="J20" s="71"/>
      <c r="K20" s="71"/>
      <c r="L20" s="71"/>
      <c r="M20" s="71"/>
      <c r="N20" s="71"/>
      <c r="O20" s="71"/>
      <c r="P20" s="71"/>
      <c r="Q20" s="71"/>
    </row>
    <row r="21" spans="2:17" x14ac:dyDescent="0.2">
      <c r="B21" s="71"/>
      <c r="C21" s="71"/>
      <c r="D21" s="71"/>
      <c r="E21" s="71"/>
      <c r="F21" s="71"/>
      <c r="G21" s="71"/>
      <c r="H21" s="71"/>
      <c r="I21" s="71"/>
      <c r="J21" s="71"/>
      <c r="K21" s="71"/>
      <c r="L21" s="71"/>
      <c r="M21" s="71"/>
      <c r="N21" s="71"/>
      <c r="O21" s="71"/>
      <c r="P21" s="71"/>
      <c r="Q21" s="71"/>
    </row>
    <row r="22" spans="2:17" x14ac:dyDescent="0.2">
      <c r="B22" s="71"/>
      <c r="C22" s="71"/>
      <c r="D22" s="71"/>
      <c r="E22" s="71"/>
      <c r="F22" s="71"/>
      <c r="G22" s="71"/>
      <c r="H22" s="71"/>
      <c r="I22" s="71"/>
      <c r="J22" s="71"/>
      <c r="K22" s="71"/>
      <c r="L22" s="71"/>
      <c r="M22" s="71"/>
      <c r="N22" s="71"/>
      <c r="O22" s="71"/>
      <c r="P22" s="71"/>
      <c r="Q22" s="71"/>
    </row>
    <row r="23" spans="2:17" x14ac:dyDescent="0.2">
      <c r="B23" s="71"/>
      <c r="C23" s="71"/>
      <c r="D23" s="71"/>
      <c r="E23" s="71"/>
      <c r="F23" s="71"/>
      <c r="G23" s="71"/>
      <c r="H23" s="71"/>
      <c r="I23" s="71"/>
      <c r="J23" s="71"/>
      <c r="K23" s="71"/>
      <c r="L23" s="71"/>
      <c r="M23" s="71"/>
      <c r="N23" s="71"/>
      <c r="O23" s="71"/>
      <c r="P23" s="71"/>
      <c r="Q23" s="71"/>
    </row>
    <row r="24" spans="2:17" x14ac:dyDescent="0.2">
      <c r="B24" s="71"/>
      <c r="C24" s="71"/>
      <c r="D24" s="71"/>
      <c r="E24" s="71"/>
      <c r="F24" s="71"/>
      <c r="G24" s="71"/>
      <c r="H24" s="71"/>
      <c r="I24" s="71"/>
      <c r="J24" s="71"/>
      <c r="K24" s="71"/>
      <c r="L24" s="71"/>
      <c r="M24" s="71"/>
      <c r="N24" s="71"/>
      <c r="O24" s="71"/>
      <c r="P24" s="71"/>
      <c r="Q24" s="71"/>
    </row>
    <row r="25" spans="2:17" x14ac:dyDescent="0.2">
      <c r="B25" s="71"/>
      <c r="C25" s="71"/>
      <c r="D25" s="71"/>
      <c r="E25" s="71"/>
      <c r="F25" s="71"/>
      <c r="G25" s="71"/>
      <c r="H25" s="71"/>
      <c r="I25" s="71"/>
      <c r="J25" s="71"/>
      <c r="K25" s="71"/>
      <c r="L25" s="71"/>
      <c r="M25" s="71"/>
      <c r="N25" s="71"/>
      <c r="O25" s="71"/>
      <c r="P25" s="71"/>
      <c r="Q25" s="71"/>
    </row>
    <row r="26" spans="2:17" x14ac:dyDescent="0.2">
      <c r="B26" s="71"/>
      <c r="C26" s="71"/>
      <c r="D26" s="71"/>
      <c r="E26" s="71"/>
      <c r="F26" s="71"/>
      <c r="G26" s="71"/>
      <c r="H26" s="71"/>
      <c r="I26" s="71"/>
      <c r="J26" s="71"/>
      <c r="K26" s="71"/>
      <c r="L26" s="71"/>
      <c r="M26" s="71"/>
      <c r="N26" s="71"/>
      <c r="O26" s="71"/>
      <c r="P26" s="71"/>
      <c r="Q26" s="71"/>
    </row>
    <row r="27" spans="2:17" x14ac:dyDescent="0.2">
      <c r="B27" s="71"/>
      <c r="C27" s="71"/>
      <c r="D27" s="71"/>
      <c r="E27" s="71"/>
      <c r="F27" s="71"/>
      <c r="G27" s="71"/>
      <c r="H27" s="71"/>
      <c r="I27" s="71"/>
      <c r="J27" s="71"/>
      <c r="K27" s="71"/>
      <c r="L27" s="71"/>
      <c r="M27" s="71"/>
      <c r="N27" s="71"/>
      <c r="O27" s="71"/>
      <c r="P27" s="71"/>
      <c r="Q27" s="71"/>
    </row>
    <row r="28" spans="2:17" x14ac:dyDescent="0.2">
      <c r="B28" s="71"/>
      <c r="C28" s="71"/>
      <c r="D28" s="71"/>
      <c r="E28" s="71"/>
      <c r="F28" s="71"/>
      <c r="G28" s="71"/>
      <c r="H28" s="71"/>
      <c r="I28" s="71"/>
      <c r="J28" s="71"/>
      <c r="K28" s="71"/>
      <c r="L28" s="71"/>
      <c r="M28" s="71"/>
      <c r="N28" s="71"/>
      <c r="O28" s="71"/>
      <c r="P28" s="71"/>
      <c r="Q28" s="71"/>
    </row>
    <row r="29" spans="2:17" x14ac:dyDescent="0.2">
      <c r="B29" s="71"/>
      <c r="C29" s="71"/>
      <c r="D29" s="71"/>
      <c r="E29" s="71"/>
      <c r="F29" s="71"/>
      <c r="G29" s="71"/>
      <c r="H29" s="71"/>
      <c r="I29" s="71"/>
      <c r="J29" s="71"/>
      <c r="K29" s="71"/>
      <c r="L29" s="71"/>
      <c r="M29" s="71"/>
      <c r="N29" s="71"/>
      <c r="O29" s="71"/>
      <c r="P29" s="71"/>
      <c r="Q29" s="71"/>
    </row>
    <row r="30" spans="2:17" x14ac:dyDescent="0.2">
      <c r="B30" s="71"/>
      <c r="C30" s="71"/>
      <c r="D30" s="71"/>
      <c r="E30" s="71"/>
      <c r="F30" s="71"/>
      <c r="G30" s="71"/>
      <c r="H30" s="71"/>
      <c r="I30" s="71"/>
      <c r="J30" s="71"/>
      <c r="K30" s="71"/>
      <c r="L30" s="71"/>
      <c r="M30" s="71"/>
      <c r="N30" s="71"/>
      <c r="O30" s="71"/>
      <c r="P30" s="71"/>
      <c r="Q30" s="71"/>
    </row>
    <row r="31" spans="2:17" x14ac:dyDescent="0.2">
      <c r="B31" s="71"/>
      <c r="C31" s="71"/>
      <c r="D31" s="71"/>
      <c r="E31" s="71"/>
      <c r="F31" s="71"/>
      <c r="G31" s="71"/>
      <c r="H31" s="71"/>
      <c r="I31" s="71"/>
      <c r="J31" s="71"/>
      <c r="K31" s="71"/>
      <c r="L31" s="71"/>
      <c r="M31" s="71"/>
      <c r="N31" s="71"/>
      <c r="O31" s="71"/>
      <c r="P31" s="71"/>
      <c r="Q31" s="71"/>
    </row>
    <row r="32" spans="2:17" x14ac:dyDescent="0.2">
      <c r="B32" s="71"/>
      <c r="C32" s="71"/>
      <c r="D32" s="71"/>
      <c r="E32" s="71"/>
      <c r="F32" s="71"/>
      <c r="G32" s="71"/>
      <c r="H32" s="71"/>
      <c r="I32" s="71"/>
      <c r="J32" s="71"/>
      <c r="K32" s="71"/>
      <c r="L32" s="71"/>
      <c r="M32" s="71"/>
      <c r="N32" s="71"/>
      <c r="O32" s="71"/>
      <c r="P32" s="71"/>
      <c r="Q32" s="71"/>
    </row>
    <row r="33" spans="2:17" x14ac:dyDescent="0.2">
      <c r="B33" s="71"/>
      <c r="C33" s="71"/>
      <c r="D33" s="71"/>
      <c r="E33" s="71"/>
      <c r="F33" s="71"/>
      <c r="G33" s="71"/>
      <c r="H33" s="71"/>
      <c r="I33" s="71"/>
      <c r="J33" s="71"/>
      <c r="K33" s="71"/>
      <c r="L33" s="71"/>
      <c r="M33" s="71"/>
      <c r="N33" s="71"/>
      <c r="O33" s="71"/>
      <c r="P33" s="71"/>
      <c r="Q33" s="71"/>
    </row>
    <row r="34" spans="2:17" x14ac:dyDescent="0.2">
      <c r="B34" s="71"/>
      <c r="C34" s="71"/>
      <c r="D34" s="71"/>
      <c r="E34" s="71"/>
      <c r="F34" s="71"/>
      <c r="G34" s="71"/>
      <c r="H34" s="71"/>
      <c r="I34" s="71"/>
      <c r="J34" s="71"/>
      <c r="K34" s="71"/>
      <c r="L34" s="71"/>
      <c r="M34" s="71"/>
      <c r="N34" s="71"/>
      <c r="O34" s="71"/>
      <c r="P34" s="71"/>
      <c r="Q34" s="71"/>
    </row>
    <row r="35" spans="2:17" x14ac:dyDescent="0.2">
      <c r="B35" s="71"/>
      <c r="C35" s="71"/>
      <c r="D35" s="71"/>
      <c r="E35" s="71"/>
      <c r="F35" s="71"/>
      <c r="G35" s="71"/>
      <c r="H35" s="71"/>
      <c r="I35" s="71"/>
      <c r="J35" s="71"/>
      <c r="K35" s="71"/>
      <c r="L35" s="71"/>
      <c r="M35" s="71"/>
      <c r="N35" s="71"/>
      <c r="O35" s="71"/>
      <c r="P35" s="71"/>
      <c r="Q35" s="71"/>
    </row>
    <row r="37" spans="2:17" ht="12.75" x14ac:dyDescent="0.2">
      <c r="B37" s="70" t="s">
        <v>3</v>
      </c>
      <c r="C37" s="70"/>
      <c r="D37" s="75">
        <f>[0]!Ελάχιστο_ταμειακής_ροής</f>
        <v>0</v>
      </c>
    </row>
    <row r="38" spans="2:17" ht="12.75" x14ac:dyDescent="0.2">
      <c r="B38" s="2"/>
      <c r="C38" s="19"/>
    </row>
  </sheetData>
  <mergeCells count="2">
    <mergeCell ref="B37:C37"/>
    <mergeCell ref="B2:Q35"/>
  </mergeCells>
  <phoneticPr fontId="2" type="noConversion"/>
  <dataValidations count="3">
    <dataValidation allowBlank="1" showInputMessage="1" showErrorMessage="1" prompt="Το γράφημα στο κελί B2 και το Ελάχιστο ταμειακό υπόλοιπο προειδοποίησης στο κελί D37 υπολογίζονται αυτόματα σε αυτό το φύλλο εργασίας" sqref="A1" xr:uid="{00000000-0002-0000-0100-000000000000}"/>
    <dataValidation allowBlank="1" showInputMessage="1" showErrorMessage="1" prompt="Το Ελάχιστο ταμειακό υπόλοιπο προειδοποίησης ενημερώνεται αυτόματα στο κελί στα δεξιά " sqref="B37:C37" xr:uid="{00000000-0002-0000-0100-000001000000}"/>
    <dataValidation allowBlank="1" showInputMessage="1" showErrorMessage="1" prompt="Το Ελάχιστο ταμειακό υπόλοιπο προειδοποίησης ενημερώνεται αυτόματα σε αυτό το κελί" sqref="D37" xr:uid="{00000000-0002-0000-0100-000002000000}"/>
  </dataValidations>
  <pageMargins left="0.75" right="0.75" top="1" bottom="1" header="0.5" footer="0.5"/>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51595D-F41B-4D93-B579-8EF94377CE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72E6D7E-13F1-464C-9225-372C9DE461E2}">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863D64DB-3A2E-4E7A-AABA-D3030C824D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Φύλλα εργασίας</vt:lpstr>
      </vt:variant>
      <vt:variant>
        <vt:i4>2</vt:i4>
      </vt:variant>
      <vt:variant>
        <vt:lpstr>Καθορισμένες περιοχές</vt:lpstr>
      </vt:variant>
      <vt:variant>
        <vt:i4>5</vt:i4>
      </vt:variant>
    </vt:vector>
  </HeadingPairs>
  <TitlesOfParts>
    <vt:vector size="7" baseType="lpstr">
      <vt:lpstr>Ταμειακές ροές</vt:lpstr>
      <vt:lpstr>Γράφημα ταμειακής ροής</vt:lpstr>
      <vt:lpstr>'Ταμειακές ροές'!Print_Titles</vt:lpstr>
      <vt:lpstr>Ελάχιστο_ταμειακής_ροής</vt:lpstr>
      <vt:lpstr>Έναρξη_ταμειακής_ροής</vt:lpstr>
      <vt:lpstr>Επωνυμία_εταιρείας</vt:lpstr>
      <vt:lpstr>Ημερομηνία_έναρξης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2019-03-04T05:37:55Z</dcterms:created>
  <dcterms:modified xsi:type="dcterms:W3CDTF">2019-04-24T07:51:04Z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