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calcChain.xml" ContentType="application/vnd.openxmlformats-officedocument.spreadsheetml.calcChain+xml"/>
  <Override PartName="/xl/worksheets/sheet22.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1"/>
  <workbookPr/>
  <mc:AlternateContent xmlns:mc="http://schemas.openxmlformats.org/markup-compatibility/2006">
    <mc:Choice Requires="x15">
      <x15ac:absPath xmlns:x15ac="http://schemas.microsoft.com/office/spreadsheetml/2010/11/ac" url="C:\Users\admin\Desktop\el-GR\"/>
    </mc:Choice>
  </mc:AlternateContent>
  <xr:revisionPtr revIDLastSave="0" documentId="13_ncr:20001_{A1CF20EA-B744-41F4-9F19-6D876E7BE7FC}" xr6:coauthVersionLast="47" xr6:coauthVersionMax="47" xr10:uidLastSave="{00000000-0000-0000-0000-000000000000}"/>
  <bookViews>
    <workbookView xWindow="-120" yWindow="-120" windowWidth="28890" windowHeight="15930" xr2:uid="{00000000-000D-0000-FFFF-FFFF00000000}"/>
  </bookViews>
  <sheets>
    <sheet name="Έναρξη" sheetId="3" r:id="rId1"/>
    <sheet name="Ανακτημένo_Φύλλο1" sheetId="1" r:id="rId2"/>
    <sheet name="Δεδομένα" sheetId="2" state="hidden" r:id="rId3"/>
  </sheets>
  <definedNames>
    <definedName name="_xlnm.Print_Titles" localSheetId="1">Ανακτημένo_Φύλλο1!$5:$5</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2" l="1"/>
  <c r="H12" i="2"/>
  <c r="H11" i="2"/>
  <c r="H10" i="2"/>
  <c r="H9" i="2"/>
  <c r="H8" i="2"/>
  <c r="H7" i="2"/>
  <c r="H6" i="2"/>
  <c r="H5" i="2"/>
  <c r="H4" i="2"/>
  <c r="H3" i="2"/>
  <c r="H2" i="2"/>
  <c r="G13" i="2"/>
  <c r="F13" i="2"/>
  <c r="G12" i="2"/>
  <c r="F12" i="2"/>
  <c r="G11" i="2"/>
  <c r="F11" i="2"/>
  <c r="G10" i="2"/>
  <c r="F10" i="2"/>
  <c r="G9" i="2"/>
  <c r="F9" i="2"/>
  <c r="G8" i="2"/>
  <c r="F8" i="2"/>
  <c r="G7" i="2"/>
  <c r="F7" i="2"/>
  <c r="G6" i="2"/>
  <c r="F6" i="2"/>
  <c r="G5" i="2"/>
  <c r="F5" i="2"/>
  <c r="G4" i="2"/>
  <c r="F4" i="2"/>
  <c r="G3" i="2"/>
  <c r="F3" i="2"/>
  <c r="G2" i="2"/>
  <c r="F2" i="2"/>
  <c r="E13" i="2"/>
  <c r="E12" i="2"/>
  <c r="E11" i="2"/>
  <c r="E10" i="2"/>
  <c r="E9" i="2"/>
  <c r="E8" i="2"/>
  <c r="E7" i="2"/>
  <c r="E6" i="2"/>
  <c r="E5" i="2"/>
  <c r="E4" i="2"/>
  <c r="E3" i="2"/>
  <c r="E2" i="2"/>
</calcChain>
</file>

<file path=xl/sharedStrings.xml><?xml version="1.0" encoding="utf-8"?>
<sst xmlns="http://schemas.openxmlformats.org/spreadsheetml/2006/main" count="117" uniqueCount="84">
  <si>
    <t>Σχετικά με το πρότυπο</t>
  </si>
  <si>
    <t>Χρησιμοποιήστε αυτό το πρότυπο για να καταγράψετε τις αγορές δώρων σας και να τις παρακολουθείτε με βάση τον προϋπολογισμό.</t>
  </si>
  <si>
    <t>Πληκτρολογήστε στον πίνακα τα ονόματα της οικογένειας και των φίλων, τα είδη δώρου, τα ποσά που έχουν προϋπολογιστεί και καταναλωθεί και τις σημειώσεις, καθώς και επιλέξτε την περίσταση και τον μήνα εκδήλωσης.</t>
  </si>
  <si>
    <t>Το γράφημα μηνιαίας επισκόπησης ενημερώνεται αυτόματα.</t>
  </si>
  <si>
    <t>Σημείωση: </t>
  </si>
  <si>
    <t>Έχουν δοθεί πρόσθετες οδηγίες στη στήλη A στο φύλλο εργασίας ΠΡΟΫΠΟΛΟΓΙΣΜΟΣ ΚΑΙ ΠΑΡΑΚΟΛΟΥΘΗΣΗ ΔΩΡΩΝ.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</si>
  <si>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Για να μάθετε περισσότερα για τους πίνακες, πατήστε SHIFT και, στη συνέχεια, το F10 μέσα σε έναν πίνακα, επιλέξτε ΠΙΝΑΚΑΣ και, στη συνέχεια, επιλέξτε ΕΝΑΛΛΑΚΤΙΚΟ ΚΕΙΜΕΝΟ.</t>
  </si>
  <si>
    <t>Δημιουργήστε έναν προσωπικό προϋπολογισμό και παρακολούθηση δώρων σε αυτό το φύλλο εργασίας. Ο τίτλος του φύλλου εργασίας βρίσκεται στο κελί στα δεξιά και η συμβουλή στο κελί F1. Σε διάφορα κελιά σε αυτήν τη στήλη, βρίσκονται χρήσιμες οδηγίες για τον τρόπο χρήσης αυτού του φύλλου εργασίας.</t>
  </si>
  <si>
    <t>Η ετικέτα μηνιαίας επισκόπησης βρίσκεται στο κελί στα δεξιά και η συμβουλή στο κελί D2.</t>
  </si>
  <si>
    <t>Γράφημα στηλών για προϋπολογισμένα ποσά με επικάλυψη γραφήματος γραμμών για το ποσό που δαπανήθηκε και είναι στο κελί στα δεξιά.</t>
  </si>
  <si>
    <t>Η ετικέτα "Προϋπολογισμός και παρακολούθηση δώρων βρίσκονται στο κελί δεξιά.</t>
  </si>
  <si>
    <t>Πληκτρολογήστε λεπτομέρειες στον πίνακα "Παρακολούθηση προϋπολογισμού" ξεκινώντας από το κελί στα δεξιά.</t>
  </si>
  <si>
    <t>Μηνιαία επισκόπηση</t>
  </si>
  <si>
    <t>Το γράφημα στηλών για προϋπολογισμένα ποσά με επικάλυψη γραφήματος γραμμών για το ποσό που δαπανήθηκε βρίσκεται σε αυτό το κελί.</t>
  </si>
  <si>
    <t>Ποιος</t>
  </si>
  <si>
    <t>Όνομα 1</t>
  </si>
  <si>
    <t>Όνομα 2</t>
  </si>
  <si>
    <t>Όνομα 3</t>
  </si>
  <si>
    <t>Όνομα 4</t>
  </si>
  <si>
    <t>Όνομα 5</t>
  </si>
  <si>
    <t>Περίσταση</t>
  </si>
  <si>
    <t>Γενέθλια</t>
  </si>
  <si>
    <t>Επέτειοι</t>
  </si>
  <si>
    <t>Αργίες</t>
  </si>
  <si>
    <t>Γάμοι</t>
  </si>
  <si>
    <t>Χρησιμοποιήστε το γράφημα για να δείτε τους επόμενους μήνες για να σχεδιάσετε μελλοντικές περιστάσεις. Καταγράψτε τις αγορές σας για να τις παρακολουθείτε με βάση τον προϋπολογισμό σας.</t>
  </si>
  <si>
    <t>Μήνας</t>
  </si>
  <si>
    <t>Ιούνιος</t>
  </si>
  <si>
    <t>Απρίλιος</t>
  </si>
  <si>
    <t>Ιούλιος</t>
  </si>
  <si>
    <t>Ιανουάριος</t>
  </si>
  <si>
    <t>Ποσό
προϋπολογισμένο</t>
  </si>
  <si>
    <t>Συμπληρώστε όσα μπορείτε στην αρχή κάθε νέου έτους. Πληκτρολογήστε τα ονόματα της οικογένειας και των φίλων σας, επιλέξτε την περίσταση δώρου, επιλέξτε μήνα εκδήλωσης και πληκτρολογήστε πόσα θέλετε να ξοδέψετε. Κάθε άτομο μπορεί να εμφανίζεται πολλές φορές μέσα στον πίνακα για κάθε διαφορετική περίσταση (γενέθλια, αργίες, πάρτι κ.λπ.).</t>
  </si>
  <si>
    <t>Ποσό
δαπανήθηκαν</t>
  </si>
  <si>
    <t>Δώρο</t>
  </si>
  <si>
    <t>Παπούτσια</t>
  </si>
  <si>
    <t>Γάτα</t>
  </si>
  <si>
    <t>Ακουστικά</t>
  </si>
  <si>
    <t>Παιχνίδι</t>
  </si>
  <si>
    <t>Κρυστάλλινο βάζο</t>
  </si>
  <si>
    <t>Σύνδεση στο δώρο</t>
  </si>
  <si>
    <t>Πωλητής:</t>
  </si>
  <si>
    <t>Στο κατάστημα/
Online</t>
  </si>
  <si>
    <t>Online</t>
  </si>
  <si>
    <t>Στο κατάστημα</t>
  </si>
  <si>
    <t>Ναι</t>
  </si>
  <si>
    <t>Όχι</t>
  </si>
  <si>
    <t>Σημειώσεις</t>
  </si>
  <si>
    <t>16/6, Εισιτήρια ταινιών</t>
  </si>
  <si>
    <t>Ανέφερε ότι του αρέσουν οι σκύλοι</t>
  </si>
  <si>
    <t>Θέματα φοιτητικής εστίας</t>
  </si>
  <si>
    <t>Περιστάσεις</t>
  </si>
  <si>
    <t>Γαμήλια πάρτι</t>
  </si>
  <si>
    <t>Πάρτι μωρών</t>
  </si>
  <si>
    <t>Αποφοιτήσεις</t>
  </si>
  <si>
    <t>Άλλο</t>
  </si>
  <si>
    <t>Ημερομηνία</t>
  </si>
  <si>
    <t>Φεβρουάριος</t>
  </si>
  <si>
    <t>Μάρτιος</t>
  </si>
  <si>
    <t>Μάιος</t>
  </si>
  <si>
    <t>Αύγουστος</t>
  </si>
  <si>
    <t>Σεπτέμβριος</t>
  </si>
  <si>
    <t>Οκτώβριος</t>
  </si>
  <si>
    <t>Νοέμβριος</t>
  </si>
  <si>
    <t>Δεκέμβριος</t>
  </si>
  <si>
    <t>Ιαν</t>
  </si>
  <si>
    <t>Φεβ</t>
  </si>
  <si>
    <t>Μάρ</t>
  </si>
  <si>
    <t>Απρ</t>
  </si>
  <si>
    <t>Ιούν</t>
  </si>
  <si>
    <t>Ιούλ</t>
  </si>
  <si>
    <t>Αύγ</t>
  </si>
  <si>
    <t>Σεπ</t>
  </si>
  <si>
    <t>Οκτ</t>
  </si>
  <si>
    <t>Νοέμ</t>
  </si>
  <si>
    <t>Δεκ</t>
  </si>
  <si>
    <t>Προϋπολογισμένο ποσό
Γενέθλια</t>
  </si>
  <si>
    <t>Προϋπολογισμένο ποσό
Αργίες</t>
  </si>
  <si>
    <t>Προϋπολογισμένο ποσό
Άλλο</t>
  </si>
  <si>
    <t>Ποσό που δαπανήθηκε</t>
  </si>
  <si>
    <t>Συσκευάστηκε</t>
  </si>
  <si>
    <t>Αγοράστηκε</t>
  </si>
  <si>
    <t>Παραδόθηκε</t>
  </si>
  <si>
    <t>Ανακτημένo_Φύλλο1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</si>
</sst>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0\ &quot;€&quot;"/>
  </numFmts>
  <fonts count="12" x14ac:knownFonts="1">
    <font>
      <sz val="10"/>
      <color theme="3"/>
      <name val="Segoe UI"/>
      <family val="2"/>
      <scheme val="minor"/>
    </font>
    <font>
      <b/>
      <sz val="9"/>
      <color theme="3"/>
      <name val="Segoe UI"/>
      <family val="2"/>
      <scheme val="minor"/>
    </font>
    <font>
      <sz val="20"/>
      <color theme="4"/>
      <name val="Century Gothic"/>
      <family val="2"/>
      <scheme val="major"/>
    </font>
    <font>
      <sz val="24"/>
      <color theme="3"/>
      <name val="Century Gothic"/>
      <family val="2"/>
      <scheme val="major"/>
    </font>
    <font>
      <b/>
      <sz val="16"/>
      <color theme="1" tint="0.14993743705557422"/>
      <name val="Century Gothic"/>
      <family val="2"/>
      <scheme val="major"/>
    </font>
    <font>
      <b/>
      <sz val="10"/>
      <color theme="0"/>
      <name val="Segoe UI"/>
      <family val="2"/>
      <scheme val="minor"/>
    </font>
    <font>
      <sz val="10"/>
      <color theme="0"/>
      <name val="Segoe UI"/>
      <family val="2"/>
      <scheme val="minor"/>
    </font>
    <font>
      <sz val="11"/>
      <color theme="3"/>
      <name val="Calibri"/>
      <family val="2"/>
    </font>
    <font>
      <sz val="16"/>
      <color theme="0"/>
      <name val="Arial"/>
      <family val="2"/>
    </font>
    <font>
      <sz val="10"/>
      <color theme="1" tint="0.14999847407452621"/>
      <name val="Segoe UI"/>
      <family val="2"/>
      <scheme val="minor"/>
    </font>
    <font>
      <sz val="11"/>
      <color theme="0"/>
      <name val="Calibri"/>
      <family val="2"/>
    </font>
    <font>
      <b/>
      <sz val="11"/>
      <color theme="3"/>
      <name val="Calibri"/>
      <family val="2"/>
    </font>
  </fonts>
  <fills count="4">
    <fill>
      <patternFill patternType="none"/>
    </fill>
    <fill>
      <patternFill patternType="gray125"/>
    </fill>
    <fill>
      <patternFill patternType="solid">
        <fgColor theme="3"/>
        <bgColor indexed="64"/>
      </patternFill>
    </fill>
    <fill>
      <patternFill patternType="solid">
        <fgColor theme="4" tint="-0.499984740745262"/>
        <bgColor indexed="64"/>
      </patternFill>
    </fill>
  </fills>
  <borders count="3">
    <border>
      <left/>
      <right/>
      <top/>
      <bottom/>
      <diagonal/>
    </border>
    <border>
      <left/>
      <right style="thick">
        <color theme="3"/>
      </right>
      <top/>
      <bottom/>
      <diagonal/>
    </border>
    <border>
      <left/>
      <right/>
      <top style="thin">
        <color theme="7"/>
      </top>
      <bottom style="thin">
        <color theme="7"/>
      </bottom>
      <diagonal/>
    </border>
  </borders>
  <cellStyleXfs count="3">
    <xf numFmtId="0" fontId="0" fillId="0" borderId="0">
      <alignment horizontal="left" indent="1"/>
    </xf>
    <xf numFmtId="0" fontId="3" fillId="0" borderId="0" applyNumberFormat="0" applyFill="0" applyBorder="0" applyProtection="0">
      <alignment horizontal="left" vertical="center" indent="2"/>
    </xf>
    <xf numFmtId="0" fontId="4" fillId="0" borderId="0" applyNumberFormat="0" applyFill="0" applyProtection="0">
      <alignment horizontal="left" vertical="center" indent="2"/>
    </xf>
  </cellStyleXfs>
  <cellXfs count="25">
    <xf numFmtId="0" fontId="0" fillId="0" borderId="0" xfId="0">
      <alignment horizontal="left" indent="1"/>
    </xf>
    <xf numFmtId="0" fontId="0" fillId="0" borderId="0" xfId="0" applyAlignment="1">
      <alignment horizontal="left" vertical="center" wrapText="1" indent="2"/>
    </xf>
    <xf numFmtId="0" fontId="1" fillId="0" borderId="0" xfId="0" applyFont="1">
      <alignment horizontal="left" indent="1"/>
    </xf>
    <xf numFmtId="164" fontId="0" fillId="0" borderId="0" xfId="0" applyNumberFormat="1">
      <alignment horizontal="left" indent="1"/>
    </xf>
    <xf numFmtId="0" fontId="0" fillId="0" borderId="0" xfId="0" applyAlignment="1">
      <alignment horizontal="left" vertical="center" indent="1"/>
    </xf>
    <xf numFmtId="0" fontId="1" fillId="0" borderId="0" xfId="0" applyFont="1" applyAlignment="1">
      <alignment horizontal="left" wrapText="1" indent="1"/>
    </xf>
    <xf numFmtId="0" fontId="2" fillId="0" borderId="0" xfId="1" applyFont="1" applyBorder="1">
      <alignment horizontal="left" vertical="center" indent="2"/>
    </xf>
    <xf numFmtId="0" fontId="7" fillId="0" borderId="0" xfId="0" applyFont="1" applyAlignment="1">
      <alignment horizontal="left" vertical="center" wrapText="1"/>
    </xf>
    <xf numFmtId="0" fontId="8" fillId="3"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9" fillId="0" borderId="2" xfId="0" applyFont="1" applyBorder="1" applyAlignment="1">
      <alignment horizontal="left" vertical="center" wrapText="1" indent="1"/>
    </xf>
    <xf numFmtId="0" fontId="9" fillId="0" borderId="2" xfId="0" applyFont="1" applyBorder="1" applyAlignment="1">
      <alignment horizontal="left" vertical="center" indent="1"/>
    </xf>
    <xf numFmtId="0" fontId="10" fillId="0" borderId="0" xfId="0" applyFont="1" applyAlignment="1">
      <alignment horizontal="left" vertical="center" wrapText="1"/>
    </xf>
    <xf numFmtId="0" fontId="6" fillId="0" borderId="0" xfId="0" applyFont="1" applyAlignment="1">
      <alignment horizontal="left" wrapText="1"/>
    </xf>
    <xf numFmtId="0" fontId="10" fillId="0" borderId="0" xfId="0" applyFont="1" applyAlignment="1">
      <alignment horizontal="left" wrapText="1"/>
    </xf>
    <xf numFmtId="0" fontId="6" fillId="0" borderId="0" xfId="0" applyFont="1" applyAlignment="1">
      <alignment horizontal="left"/>
    </xf>
    <xf numFmtId="0" fontId="11" fillId="0" borderId="0" xfId="0" applyFont="1" applyAlignment="1">
      <alignment horizontal="left" vertical="center" wrapText="1"/>
    </xf>
    <xf numFmtId="0" fontId="3" fillId="0" borderId="0" xfId="1" applyBorder="1">
      <alignment horizontal="left" vertical="center" indent="2"/>
    </xf>
    <xf numFmtId="0" fontId="3" fillId="0" borderId="1" xfId="1" applyBorder="1">
      <alignment horizontal="left" vertical="center" indent="2"/>
    </xf>
    <xf numFmtId="0" fontId="0" fillId="0" borderId="0" xfId="0" applyAlignment="1">
      <alignment horizontal="left" vertical="center" wrapText="1" indent="2"/>
    </xf>
    <xf numFmtId="0" fontId="4" fillId="0" borderId="0" xfId="2">
      <alignment horizontal="left" vertical="center" indent="2"/>
    </xf>
    <xf numFmtId="0" fontId="0" fillId="0" borderId="0" xfId="0" applyAlignment="1">
      <alignment horizontal="center"/>
    </xf>
    <xf numFmtId="165" fontId="0" fillId="0" borderId="0" xfId="0" applyNumberFormat="1">
      <alignment horizontal="left" indent="1"/>
    </xf>
    <xf numFmtId="165" fontId="9" fillId="0" borderId="2" xfId="0" applyNumberFormat="1" applyFont="1" applyBorder="1" applyAlignment="1">
      <alignment horizontal="left" vertical="center" indent="1"/>
    </xf>
  </cellXfs>
  <cellStyles count="3">
    <cellStyle name="Επικεφαλίδα 1" xfId="2" builtinId="16" customBuiltin="1"/>
    <cellStyle name="Κανονικό" xfId="0" builtinId="0" customBuiltin="1"/>
    <cellStyle name="Τίτλος" xfId="1" builtinId="15" customBuiltin="1"/>
  </cellStyles>
  <dxfs count="43">
    <dxf>
      <font>
        <color theme="0"/>
      </font>
      <fill>
        <patternFill>
          <bgColor theme="4" tint="-0.24994659260841701"/>
        </patternFill>
      </fill>
    </dxf>
    <dxf>
      <font>
        <color theme="0"/>
      </font>
      <fill>
        <patternFill>
          <bgColor theme="5" tint="-0.499984740745262"/>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bottom/>
      </border>
    </dxf>
    <dxf>
      <font>
        <strike val="0"/>
        <outline val="0"/>
        <shadow val="0"/>
        <u val="none"/>
        <vertAlign val="baseline"/>
        <sz val="10"/>
        <color theme="1" tint="0.14999847407452621"/>
        <name val="Segoe UI"/>
        <family val="2"/>
        <scheme val="minor"/>
      </font>
      <numFmt numFmtId="165" formatCode="#,##0\ &quot;€&quot;"/>
      <alignment horizontal="left" vertical="center" textRotation="0" wrapText="0" indent="1" justifyLastLine="0" shrinkToFit="0" readingOrder="0"/>
      <border diagonalUp="0" diagonalDown="0">
        <left/>
        <right/>
        <top style="thin">
          <color theme="7"/>
        </top>
        <bottom style="thin">
          <color theme="7"/>
        </bottom>
      </border>
    </dxf>
    <dxf>
      <font>
        <strike val="0"/>
        <outline val="0"/>
        <shadow val="0"/>
        <u val="none"/>
        <vertAlign val="baseline"/>
        <sz val="10"/>
        <color theme="1" tint="0.14999847407452621"/>
        <name val="Segoe UI"/>
        <family val="2"/>
        <scheme val="minor"/>
      </font>
      <numFmt numFmtId="165" formatCode="#,##0\ &quot;€&quot;"/>
      <alignment horizontal="left" vertical="center" textRotation="0" wrapText="0" indent="1" justifyLastLine="0" shrinkToFit="0" readingOrder="0"/>
      <border diagonalUp="0" diagonalDown="0">
        <left/>
        <right/>
        <top style="thin">
          <color theme="7"/>
        </top>
        <bottom style="thin">
          <color theme="7"/>
        </bottom>
      </border>
    </dxf>
    <dxf>
      <font>
        <strike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style="thin">
          <color theme="7"/>
        </top>
        <bottom style="thin">
          <color theme="7"/>
        </bottom>
      </border>
    </dxf>
    <dxf>
      <font>
        <strike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style="thin">
          <color theme="7"/>
        </top>
        <bottom style="thin">
          <color theme="7"/>
        </bottom>
      </border>
    </dxf>
    <dxf>
      <font>
        <strike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style="thin">
          <color theme="7"/>
        </top>
        <bottom style="thin">
          <color theme="7"/>
        </bottom>
      </border>
    </dxf>
    <dxf>
      <font>
        <strike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style="thin">
          <color theme="7"/>
        </top>
        <bottom style="thin">
          <color theme="7"/>
        </bottom>
      </border>
    </dxf>
    <dxf>
      <font>
        <strike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style="thin">
          <color theme="7"/>
        </top>
        <bottom style="thin">
          <color theme="7"/>
        </bottom>
      </border>
    </dxf>
    <dxf>
      <font>
        <strike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style="thin">
          <color theme="7"/>
        </top>
        <bottom style="thin">
          <color theme="7"/>
        </bottom>
      </border>
    </dxf>
    <dxf>
      <font>
        <strike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style="thin">
          <color theme="7"/>
        </top>
        <bottom style="thin">
          <color theme="7"/>
        </bottom>
      </border>
    </dxf>
    <dxf>
      <font>
        <strike val="0"/>
        <outline val="0"/>
        <shadow val="0"/>
        <u val="none"/>
        <vertAlign val="baseline"/>
        <sz val="10"/>
        <color theme="1" tint="0.14999847407452621"/>
        <name val="Segoe UI"/>
        <family val="2"/>
        <scheme val="minor"/>
      </font>
      <alignment horizontal="left" vertical="center" textRotation="0" wrapText="0" indent="1" justifyLastLine="0" shrinkToFit="0" readingOrder="0"/>
      <border diagonalUp="0" diagonalDown="0" outline="0">
        <left/>
        <right/>
        <top style="thin">
          <color theme="7"/>
        </top>
        <bottom style="thin">
          <color theme="7"/>
        </bottom>
      </border>
    </dxf>
    <dxf>
      <font>
        <strike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style="thin">
          <color theme="7"/>
        </top>
        <bottom style="thin">
          <color theme="7"/>
        </bottom>
      </border>
    </dxf>
    <dxf>
      <font>
        <strike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style="thin">
          <color theme="7"/>
        </top>
        <bottom style="thin">
          <color theme="7"/>
        </bottom>
      </border>
    </dxf>
    <dxf>
      <font>
        <strike val="0"/>
        <outline val="0"/>
        <shadow val="0"/>
        <u val="none"/>
        <vertAlign val="baseline"/>
        <sz val="10"/>
        <color theme="1" tint="0.14999847407452621"/>
        <name val="Segoe UI"/>
        <family val="2"/>
        <scheme val="minor"/>
      </font>
    </dxf>
    <dxf>
      <font>
        <b/>
        <strike val="0"/>
        <outline val="0"/>
        <shadow val="0"/>
        <u val="none"/>
        <vertAlign val="baseline"/>
        <sz val="10"/>
        <color theme="0"/>
        <name val="Segoe UI"/>
        <family val="2"/>
        <scheme val="minor"/>
      </font>
      <fill>
        <patternFill patternType="solid">
          <fgColor indexed="64"/>
          <bgColor theme="3"/>
        </patternFill>
      </fill>
      <alignment horizontal="left" vertical="center" textRotation="0" indent="1" justifyLastLine="0" shrinkToFit="0" readingOrder="0"/>
    </dxf>
    <dxf>
      <border>
        <left style="thin">
          <color theme="7"/>
        </left>
      </border>
    </dxf>
    <dxf>
      <border>
        <left style="thin">
          <color theme="7"/>
        </left>
      </border>
    </dxf>
    <dxf>
      <border>
        <top style="thin">
          <color theme="7"/>
        </top>
      </border>
    </dxf>
    <dxf>
      <border>
        <top style="thin">
          <color theme="7"/>
        </top>
      </border>
    </dxf>
    <dxf>
      <font>
        <b/>
        <color theme="1"/>
      </font>
    </dxf>
    <dxf>
      <font>
        <b/>
        <color theme="1"/>
      </font>
    </dxf>
    <dxf>
      <font>
        <b/>
        <color theme="1"/>
      </font>
      <border>
        <top style="double">
          <color theme="7"/>
        </top>
      </border>
    </dxf>
    <dxf>
      <font>
        <b/>
        <color theme="0"/>
      </font>
      <fill>
        <patternFill patternType="solid">
          <fgColor theme="7"/>
          <bgColor theme="3"/>
        </patternFill>
      </fill>
    </dxf>
    <dxf>
      <font>
        <color theme="1" tint="0.14996795556505021"/>
      </font>
      <border>
        <left/>
        <right/>
        <top style="thin">
          <color theme="7"/>
        </top>
        <bottom style="thin">
          <color theme="7"/>
        </bottom>
      </border>
    </dxf>
  </dxfs>
  <tableStyles count="1" defaultTableStyle="TableStyleMedium2" defaultPivotStyle="PivotStyleLight16">
    <tableStyle name="Προϋπολογισμός δώρου" pivot="0" count="9" xr9:uid="{00000000-0011-0000-FFFF-FFFF00000000}">
      <tableStyleElement type="wholeTable" dxfId="42"/>
      <tableStyleElement type="headerRow" dxfId="41"/>
      <tableStyleElement type="totalRow" dxfId="40"/>
      <tableStyleElement type="firstColumn" dxfId="39"/>
      <tableStyleElement type="lastColumn" dxfId="38"/>
      <tableStyleElement type="firstRowStripe" dxfId="37"/>
      <tableStyleElement type="secondRowStripe" dxfId="36"/>
      <tableStyleElement type="firstColumnStripe" dxfId="35"/>
      <tableStyleElement type="secondColumnStripe" dxfId="34"/>
    </tableStyle>
  </tableStyles>
  <colors>
    <mruColors>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Προϋπολογισμός γενεθλίων</c:v>
          </c:tx>
          <c:spPr>
            <a:solidFill>
              <a:schemeClr val="accent1">
                <a:lumMod val="75000"/>
              </a:schemeClr>
            </a:solidFill>
            <a:ln>
              <a:noFill/>
            </a:ln>
            <a:effectLst/>
          </c:spPr>
          <c:invertIfNegative val="0"/>
          <c:cat>
            <c:strRef>
              <c:f>Δεδομένα!$D$2:$D$13</c:f>
              <c:strCache>
                <c:ptCount val="12"/>
                <c:pt idx="0">
                  <c:v>Ιαν</c:v>
                </c:pt>
                <c:pt idx="1">
                  <c:v>Φεβ</c:v>
                </c:pt>
                <c:pt idx="2">
                  <c:v>Μάρ</c:v>
                </c:pt>
                <c:pt idx="3">
                  <c:v>Απρ</c:v>
                </c:pt>
                <c:pt idx="4">
                  <c:v>Μάιος</c:v>
                </c:pt>
                <c:pt idx="5">
                  <c:v>Ιούν</c:v>
                </c:pt>
                <c:pt idx="6">
                  <c:v>Ιούλ</c:v>
                </c:pt>
                <c:pt idx="7">
                  <c:v>Αύγ</c:v>
                </c:pt>
                <c:pt idx="8">
                  <c:v>Σεπ</c:v>
                </c:pt>
                <c:pt idx="9">
                  <c:v>Οκτ</c:v>
                </c:pt>
                <c:pt idx="10">
                  <c:v>Νοέμ</c:v>
                </c:pt>
                <c:pt idx="11">
                  <c:v>Δεκ</c:v>
                </c:pt>
              </c:strCache>
            </c:strRef>
          </c:cat>
          <c:val>
            <c:numRef>
              <c:f>Δεδομένα!$E$2:$E$13</c:f>
              <c:numCache>
                <c:formatCode>#,##0\ "€"</c:formatCode>
                <c:ptCount val="12"/>
                <c:pt idx="0">
                  <c:v>20</c:v>
                </c:pt>
                <c:pt idx="1">
                  <c:v>0</c:v>
                </c:pt>
                <c:pt idx="2">
                  <c:v>0</c:v>
                </c:pt>
                <c:pt idx="3">
                  <c:v>0</c:v>
                </c:pt>
                <c:pt idx="4">
                  <c:v>0</c:v>
                </c:pt>
                <c:pt idx="5">
                  <c:v>50</c:v>
                </c:pt>
                <c:pt idx="6">
                  <c:v>0</c:v>
                </c:pt>
                <c:pt idx="7">
                  <c:v>0</c:v>
                </c:pt>
                <c:pt idx="8">
                  <c:v>0</c:v>
                </c:pt>
                <c:pt idx="9">
                  <c:v>0</c:v>
                </c:pt>
                <c:pt idx="10">
                  <c:v>0</c:v>
                </c:pt>
                <c:pt idx="11">
                  <c:v>0</c:v>
                </c:pt>
              </c:numCache>
            </c:numRef>
          </c:val>
          <c:extLst>
            <c:ext xmlns:c16="http://schemas.microsoft.com/office/drawing/2014/chart" uri="{C3380CC4-5D6E-409C-BE32-E72D297353CC}">
              <c16:uniqueId val="{00000000-9666-4F1F-8B29-9EBE67A22EAC}"/>
            </c:ext>
          </c:extLst>
        </c:ser>
        <c:ser>
          <c:idx val="1"/>
          <c:order val="1"/>
          <c:tx>
            <c:v>Προϋπολογισμός γιορτών</c:v>
          </c:tx>
          <c:spPr>
            <a:solidFill>
              <a:schemeClr val="accent2">
                <a:lumMod val="50000"/>
              </a:schemeClr>
            </a:solidFill>
            <a:ln>
              <a:noFill/>
            </a:ln>
            <a:effectLst/>
          </c:spPr>
          <c:invertIfNegative val="0"/>
          <c:cat>
            <c:strRef>
              <c:f>Δεδομένα!$D$2:$D$13</c:f>
              <c:strCache>
                <c:ptCount val="12"/>
                <c:pt idx="0">
                  <c:v>Ιαν</c:v>
                </c:pt>
                <c:pt idx="1">
                  <c:v>Φεβ</c:v>
                </c:pt>
                <c:pt idx="2">
                  <c:v>Μάρ</c:v>
                </c:pt>
                <c:pt idx="3">
                  <c:v>Απρ</c:v>
                </c:pt>
                <c:pt idx="4">
                  <c:v>Μάιος</c:v>
                </c:pt>
                <c:pt idx="5">
                  <c:v>Ιούν</c:v>
                </c:pt>
                <c:pt idx="6">
                  <c:v>Ιούλ</c:v>
                </c:pt>
                <c:pt idx="7">
                  <c:v>Αύγ</c:v>
                </c:pt>
                <c:pt idx="8">
                  <c:v>Σεπ</c:v>
                </c:pt>
                <c:pt idx="9">
                  <c:v>Οκτ</c:v>
                </c:pt>
                <c:pt idx="10">
                  <c:v>Νοέμ</c:v>
                </c:pt>
                <c:pt idx="11">
                  <c:v>Δεκ</c:v>
                </c:pt>
              </c:strCache>
            </c:strRef>
          </c:cat>
          <c:val>
            <c:numRef>
              <c:f>Δεδομένα!$F$2:$F$13</c:f>
              <c:numCache>
                <c:formatCode>#,##0\ "€"</c:formatCode>
                <c:ptCount val="12"/>
                <c:pt idx="0">
                  <c:v>0</c:v>
                </c:pt>
                <c:pt idx="1">
                  <c:v>0</c:v>
                </c:pt>
                <c:pt idx="2">
                  <c:v>0</c:v>
                </c:pt>
                <c:pt idx="3">
                  <c:v>0</c:v>
                </c:pt>
                <c:pt idx="4">
                  <c:v>0</c:v>
                </c:pt>
                <c:pt idx="5">
                  <c:v>0</c:v>
                </c:pt>
                <c:pt idx="6">
                  <c:v>50</c:v>
                </c:pt>
                <c:pt idx="7">
                  <c:v>0</c:v>
                </c:pt>
                <c:pt idx="8">
                  <c:v>0</c:v>
                </c:pt>
                <c:pt idx="9">
                  <c:v>0</c:v>
                </c:pt>
                <c:pt idx="10">
                  <c:v>0</c:v>
                </c:pt>
                <c:pt idx="11">
                  <c:v>0</c:v>
                </c:pt>
              </c:numCache>
            </c:numRef>
          </c:val>
          <c:extLst>
            <c:ext xmlns:c16="http://schemas.microsoft.com/office/drawing/2014/chart" uri="{C3380CC4-5D6E-409C-BE32-E72D297353CC}">
              <c16:uniqueId val="{00000001-9666-4F1F-8B29-9EBE67A22EAC}"/>
            </c:ext>
          </c:extLst>
        </c:ser>
        <c:ser>
          <c:idx val="2"/>
          <c:order val="2"/>
          <c:tx>
            <c:v>Άλλος προϋπολογισμός δώρου</c:v>
          </c:tx>
          <c:spPr>
            <a:solidFill>
              <a:schemeClr val="tx2"/>
            </a:solidFill>
            <a:ln>
              <a:noFill/>
            </a:ln>
            <a:effectLst/>
          </c:spPr>
          <c:invertIfNegative val="0"/>
          <c:cat>
            <c:strRef>
              <c:f>Δεδομένα!$D$2:$D$13</c:f>
              <c:strCache>
                <c:ptCount val="12"/>
                <c:pt idx="0">
                  <c:v>Ιαν</c:v>
                </c:pt>
                <c:pt idx="1">
                  <c:v>Φεβ</c:v>
                </c:pt>
                <c:pt idx="2">
                  <c:v>Μάρ</c:v>
                </c:pt>
                <c:pt idx="3">
                  <c:v>Απρ</c:v>
                </c:pt>
                <c:pt idx="4">
                  <c:v>Μάιος</c:v>
                </c:pt>
                <c:pt idx="5">
                  <c:v>Ιούν</c:v>
                </c:pt>
                <c:pt idx="6">
                  <c:v>Ιούλ</c:v>
                </c:pt>
                <c:pt idx="7">
                  <c:v>Αύγ</c:v>
                </c:pt>
                <c:pt idx="8">
                  <c:v>Σεπ</c:v>
                </c:pt>
                <c:pt idx="9">
                  <c:v>Οκτ</c:v>
                </c:pt>
                <c:pt idx="10">
                  <c:v>Νοέμ</c:v>
                </c:pt>
                <c:pt idx="11">
                  <c:v>Δεκ</c:v>
                </c:pt>
              </c:strCache>
            </c:strRef>
          </c:cat>
          <c:val>
            <c:numRef>
              <c:f>Δεδομένα!$G$2:$G$13</c:f>
              <c:numCache>
                <c:formatCode>#,##0\ "€"</c:formatCode>
                <c:ptCount val="12"/>
                <c:pt idx="0">
                  <c:v>0</c:v>
                </c:pt>
                <c:pt idx="1">
                  <c:v>0</c:v>
                </c:pt>
                <c:pt idx="2">
                  <c:v>0</c:v>
                </c:pt>
                <c:pt idx="3">
                  <c:v>20</c:v>
                </c:pt>
                <c:pt idx="4">
                  <c:v>0</c:v>
                </c:pt>
                <c:pt idx="5">
                  <c:v>100</c:v>
                </c:pt>
                <c:pt idx="6">
                  <c:v>0</c:v>
                </c:pt>
                <c:pt idx="7">
                  <c:v>0</c:v>
                </c:pt>
                <c:pt idx="8">
                  <c:v>0</c:v>
                </c:pt>
                <c:pt idx="9">
                  <c:v>0</c:v>
                </c:pt>
                <c:pt idx="10">
                  <c:v>0</c:v>
                </c:pt>
                <c:pt idx="11">
                  <c:v>0</c:v>
                </c:pt>
              </c:numCache>
            </c:numRef>
          </c:val>
          <c:extLst>
            <c:ext xmlns:c16="http://schemas.microsoft.com/office/drawing/2014/chart" uri="{C3380CC4-5D6E-409C-BE32-E72D297353CC}">
              <c16:uniqueId val="{00000002-9666-4F1F-8B29-9EBE67A22EAC}"/>
            </c:ext>
          </c:extLst>
        </c:ser>
        <c:dLbls>
          <c:showLegendKey val="0"/>
          <c:showVal val="0"/>
          <c:showCatName val="0"/>
          <c:showSerName val="0"/>
          <c:showPercent val="0"/>
          <c:showBubbleSize val="0"/>
        </c:dLbls>
        <c:gapWidth val="150"/>
        <c:overlap val="100"/>
        <c:axId val="427999160"/>
        <c:axId val="428000472"/>
      </c:barChart>
      <c:lineChart>
        <c:grouping val="standard"/>
        <c:varyColors val="0"/>
        <c:ser>
          <c:idx val="3"/>
          <c:order val="3"/>
          <c:tx>
            <c:v>Ποσό που δαπανήθηκε</c:v>
          </c:tx>
          <c:spPr>
            <a:ln w="12700" cap="rnd">
              <a:solidFill>
                <a:schemeClr val="accent3"/>
              </a:solidFill>
              <a:round/>
            </a:ln>
            <a:effectLst/>
          </c:spPr>
          <c:marker>
            <c:symbol val="circle"/>
            <c:size val="6"/>
            <c:spPr>
              <a:solidFill>
                <a:schemeClr val="accent3"/>
              </a:solidFill>
              <a:ln w="9525">
                <a:solidFill>
                  <a:schemeClr val="accent3"/>
                </a:solidFill>
              </a:ln>
              <a:effectLst/>
            </c:spPr>
          </c:marker>
          <c:cat>
            <c:strRef>
              <c:f>Δεδομένα!$D$2:$D$13</c:f>
              <c:strCache>
                <c:ptCount val="12"/>
                <c:pt idx="0">
                  <c:v>Ιαν</c:v>
                </c:pt>
                <c:pt idx="1">
                  <c:v>Φεβ</c:v>
                </c:pt>
                <c:pt idx="2">
                  <c:v>Μάρ</c:v>
                </c:pt>
                <c:pt idx="3">
                  <c:v>Απρ</c:v>
                </c:pt>
                <c:pt idx="4">
                  <c:v>Μάιος</c:v>
                </c:pt>
                <c:pt idx="5">
                  <c:v>Ιούν</c:v>
                </c:pt>
                <c:pt idx="6">
                  <c:v>Ιούλ</c:v>
                </c:pt>
                <c:pt idx="7">
                  <c:v>Αύγ</c:v>
                </c:pt>
                <c:pt idx="8">
                  <c:v>Σεπ</c:v>
                </c:pt>
                <c:pt idx="9">
                  <c:v>Οκτ</c:v>
                </c:pt>
                <c:pt idx="10">
                  <c:v>Νοέμ</c:v>
                </c:pt>
                <c:pt idx="11">
                  <c:v>Δεκ</c:v>
                </c:pt>
              </c:strCache>
            </c:strRef>
          </c:cat>
          <c:val>
            <c:numRef>
              <c:f>Δεδομένα!$H$2:$H$13</c:f>
              <c:numCache>
                <c:formatCode>#,##0\ "€"</c:formatCode>
                <c:ptCount val="12"/>
                <c:pt idx="0">
                  <c:v>30</c:v>
                </c:pt>
                <c:pt idx="1">
                  <c:v>0</c:v>
                </c:pt>
                <c:pt idx="2">
                  <c:v>0</c:v>
                </c:pt>
                <c:pt idx="3">
                  <c:v>20</c:v>
                </c:pt>
                <c:pt idx="4">
                  <c:v>0</c:v>
                </c:pt>
                <c:pt idx="5">
                  <c:v>180</c:v>
                </c:pt>
                <c:pt idx="6">
                  <c:v>70</c:v>
                </c:pt>
                <c:pt idx="7">
                  <c:v>0</c:v>
                </c:pt>
                <c:pt idx="8">
                  <c:v>0</c:v>
                </c:pt>
                <c:pt idx="9">
                  <c:v>0</c:v>
                </c:pt>
                <c:pt idx="10">
                  <c:v>0</c:v>
                </c:pt>
                <c:pt idx="11">
                  <c:v>0</c:v>
                </c:pt>
              </c:numCache>
            </c:numRef>
          </c:val>
          <c:smooth val="0"/>
          <c:extLst>
            <c:ext xmlns:c16="http://schemas.microsoft.com/office/drawing/2014/chart" uri="{C3380CC4-5D6E-409C-BE32-E72D297353CC}">
              <c16:uniqueId val="{00000003-9666-4F1F-8B29-9EBE67A22EAC}"/>
            </c:ext>
          </c:extLst>
        </c:ser>
        <c:dLbls>
          <c:showLegendKey val="0"/>
          <c:showVal val="0"/>
          <c:showCatName val="0"/>
          <c:showSerName val="0"/>
          <c:showPercent val="0"/>
          <c:showBubbleSize val="0"/>
        </c:dLbls>
        <c:marker val="1"/>
        <c:smooth val="0"/>
        <c:axId val="427999160"/>
        <c:axId val="428000472"/>
      </c:lineChart>
      <c:catAx>
        <c:axId val="427999160"/>
        <c:scaling>
          <c:orientation val="minMax"/>
        </c:scaling>
        <c:delete val="0"/>
        <c:axPos val="b"/>
        <c:numFmt formatCode="General" sourceLinked="1"/>
        <c:majorTickMark val="none"/>
        <c:minorTickMark val="none"/>
        <c:tickLblPos val="nextTo"/>
        <c:spPr>
          <a:noFill/>
          <a:ln w="9525" cap="flat" cmpd="sng" algn="ctr">
            <a:solidFill>
              <a:schemeClr val="accent4"/>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el-GR"/>
          </a:p>
        </c:txPr>
        <c:crossAx val="428000472"/>
        <c:crosses val="autoZero"/>
        <c:auto val="1"/>
        <c:lblAlgn val="ctr"/>
        <c:lblOffset val="100"/>
        <c:noMultiLvlLbl val="0"/>
      </c:catAx>
      <c:valAx>
        <c:axId val="428000472"/>
        <c:scaling>
          <c:orientation val="minMax"/>
        </c:scaling>
        <c:delete val="0"/>
        <c:axPos val="l"/>
        <c:majorGridlines>
          <c:spPr>
            <a:ln w="9525" cap="flat" cmpd="sng" algn="ctr">
              <a:solidFill>
                <a:schemeClr val="accent4"/>
              </a:solidFill>
              <a:round/>
            </a:ln>
            <a:effectLst/>
          </c:spPr>
        </c:majorGridlines>
        <c:numFmt formatCode="#,##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el-GR"/>
          </a:p>
        </c:txPr>
        <c:crossAx val="427999160"/>
        <c:crosses val="autoZero"/>
        <c:crossBetween val="between"/>
      </c:valAx>
      <c:spPr>
        <a:noFill/>
        <a:ln>
          <a:noFill/>
        </a:ln>
        <a:effectLst/>
      </c:spPr>
    </c:plotArea>
    <c:legend>
      <c:legendPos val="b"/>
      <c:layout>
        <c:manualLayout>
          <c:xMode val="edge"/>
          <c:yMode val="edge"/>
          <c:x val="0.18525410843888948"/>
          <c:y val="0.94251131652021758"/>
          <c:w val="0.60856142154418336"/>
          <c:h val="5.7488683479782421E-2"/>
        </c:manualLayout>
      </c:layout>
      <c:overlay val="0"/>
      <c:spPr>
        <a:noFill/>
        <a:ln>
          <a:noFill/>
        </a:ln>
        <a:effectLst/>
      </c:spPr>
      <c:txPr>
        <a:bodyPr rot="0" spcFirstLastPara="1" vertOverflow="ellipsis" vert="horz" wrap="square" anchor="ctr" anchorCtr="1"/>
        <a:lstStyle/>
        <a:p>
          <a:pPr>
            <a:defRPr sz="1500" b="0" i="0" u="none" strike="noStrike" kern="1200" baseline="10000">
              <a:solidFill>
                <a:schemeClr val="tx1">
                  <a:lumMod val="85000"/>
                  <a:lumOff val="1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180974</xdr:colOff>
      <xdr:row>2</xdr:row>
      <xdr:rowOff>171449</xdr:rowOff>
    </xdr:from>
    <xdr:to>
      <xdr:col>12</xdr:col>
      <xdr:colOff>2705099</xdr:colOff>
      <xdr:row>2</xdr:row>
      <xdr:rowOff>4114800</xdr:rowOff>
    </xdr:to>
    <xdr:graphicFrame macro="">
      <xdr:nvGraphicFramePr>
        <xdr:cNvPr id="2" name="Γράφημα 4" descr="Γράφημα στηλών για προϋπολογισμένα ποσά με επικάλυψη γραφήματος γραμμών για το ποσό που δαπανήθηκε">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Tracker" displayName="BudgetTracker" ref="B5:M10" headerRowDxfId="33" dataDxfId="32">
  <autoFilter ref="B5:M10" xr:uid="{00000000-0009-0000-0100-000001000000}"/>
  <tableColumns count="12">
    <tableColumn id="1" xr3:uid="{00000000-0010-0000-0000-000001000000}" name="Ποιος" totalsRowLabel="Άθροισμα" dataDxfId="31" totalsRowDxfId="8"/>
    <tableColumn id="2" xr3:uid="{00000000-0010-0000-0000-000002000000}" name="Περίσταση" dataDxfId="30" totalsRowDxfId="9"/>
    <tableColumn id="3" xr3:uid="{00000000-0010-0000-0000-000003000000}" name="Μήνας" dataDxfId="29" totalsRowDxfId="10"/>
    <tableColumn id="4" xr3:uid="{00000000-0010-0000-0000-000004000000}" name="Ποσό_x000a_προϋπολογισμένο" dataDxfId="21" totalsRowDxfId="11"/>
    <tableColumn id="5" xr3:uid="{00000000-0010-0000-0000-000005000000}" name="Ποσό_x000a_δαπανήθηκαν" dataDxfId="20" totalsRowDxfId="12"/>
    <tableColumn id="6" xr3:uid="{00000000-0010-0000-0000-000006000000}" name="Δώρο" dataDxfId="28" totalsRowDxfId="13"/>
    <tableColumn id="7" xr3:uid="{00000000-0010-0000-0000-000007000000}" name="Σύνδεση στο δώρο" dataDxfId="27" totalsRowDxfId="14"/>
    <tableColumn id="8" xr3:uid="{00000000-0010-0000-0000-000008000000}" name="Στο κατάστημα/_x000a_Online" dataDxfId="26" totalsRowDxfId="15"/>
    <tableColumn id="9" xr3:uid="{00000000-0010-0000-0000-000009000000}" name="Αγοράστηκε" dataDxfId="25" totalsRowDxfId="16"/>
    <tableColumn id="10" xr3:uid="{00000000-0010-0000-0000-00000A000000}" name="Συσκευάστηκε" dataDxfId="24" totalsRowDxfId="17"/>
    <tableColumn id="11" xr3:uid="{00000000-0010-0000-0000-00000B000000}" name="Παραδόθηκε" dataDxfId="23" totalsRowDxfId="18"/>
    <tableColumn id="12" xr3:uid="{00000000-0010-0000-0000-00000C000000}" name="Σημειώσεις" totalsRowFunction="count" dataDxfId="22" totalsRowDxfId="19"/>
  </tableColumns>
  <tableStyleInfo showFirstColumn="0" showLastColumn="0" showRowStripes="1" showColumnStripes="0"/>
  <extLst>
    <ext xmlns:x14="http://schemas.microsoft.com/office/spreadsheetml/2009/9/main" uri="{504A1905-F514-4f6f-8877-14C23A59335A}">
      <x14:table altTextSummary="Πληκτρολογήστε τους παραλήπτες δώρου, τα είδη δώρου, τα προϋπολογισμένα και τα καταναλωμένα ποσά, τη σύνδεση με το δώρο, αν αγοράστηκε από κατάστημα ή online, τις Σημειώσεις και Ναι ή Όχι για το αν το δώρο αγοράστηκε, περιτυλίχθηκε και παραδόθηκε ή όχι και επιλέξτε την Περίσταση και τον Μήνα σε αυτόν τον πίνακα"/>
    </ext>
  </extLst>
</table>
</file>

<file path=xl/theme/theme11.xml><?xml version="1.0" encoding="utf-8"?>
<a:theme xmlns:a="http://schemas.openxmlformats.org/drawingml/2006/main" name="Office Theme">
  <a:themeElements>
    <a:clrScheme name="Custom 3">
      <a:dk1>
        <a:sysClr val="windowText" lastClr="000000"/>
      </a:dk1>
      <a:lt1>
        <a:sysClr val="window" lastClr="FFFFFF"/>
      </a:lt1>
      <a:dk2>
        <a:srgbClr val="0B0B4C"/>
      </a:dk2>
      <a:lt2>
        <a:srgbClr val="E7E6E6"/>
      </a:lt2>
      <a:accent1>
        <a:srgbClr val="2B7FBC"/>
      </a:accent1>
      <a:accent2>
        <a:srgbClr val="EFA020"/>
      </a:accent2>
      <a:accent3>
        <a:srgbClr val="E42864"/>
      </a:accent3>
      <a:accent4>
        <a:srgbClr val="C4DCEC"/>
      </a:accent4>
      <a:accent5>
        <a:srgbClr val="954F72"/>
      </a:accent5>
      <a:accent6>
        <a:srgbClr val="70AD47"/>
      </a:accent6>
      <a:hlink>
        <a:srgbClr val="0563C1"/>
      </a:hlink>
      <a:folHlink>
        <a:srgbClr val="954F72"/>
      </a:folHlink>
    </a:clrScheme>
    <a:fontScheme name="Custom 2">
      <a:majorFont>
        <a:latin typeface="Century Gothic"/>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E2F48-B4CC-4F0E-B5ED-48353528D5C4}">
  <sheetPr>
    <tabColor theme="4" tint="-0.499984740745262"/>
  </sheetPr>
  <dimension ref="B1:B7"/>
  <sheetViews>
    <sheetView showGridLines="0" tabSelected="1" workbookViewId="0"/>
  </sheetViews>
  <sheetFormatPr defaultRowHeight="14.25" x14ac:dyDescent="0.25"/>
  <cols>
    <col min="1" max="1" width="2.7109375" customWidth="1"/>
    <col min="2" max="2" width="87.140625" customWidth="1"/>
    <col min="3" max="3" width="2.7109375" customWidth="1"/>
  </cols>
  <sheetData>
    <row r="1" spans="2:2" ht="20.25" x14ac:dyDescent="0.25">
      <c r="B1" s="8" t="s">
        <v>0</v>
      </c>
    </row>
    <row r="2" spans="2:2" ht="30" customHeight="1" x14ac:dyDescent="0.25">
      <c r="B2" s="7" t="s">
        <v>1</v>
      </c>
    </row>
    <row r="3" spans="2:2" ht="60.75" customHeight="1" x14ac:dyDescent="0.25">
      <c r="B3" s="7" t="s">
        <v>2</v>
      </c>
    </row>
    <row r="4" spans="2:2" ht="25.5" customHeight="1" x14ac:dyDescent="0.25">
      <c r="B4" s="7" t="s">
        <v>3</v>
      </c>
    </row>
    <row r="5" spans="2:2" ht="30" customHeight="1" x14ac:dyDescent="0.25">
      <c r="B5" s="17" t="s">
        <v>4</v>
      </c>
    </row>
    <row r="6" spans="2:2" ht="75" x14ac:dyDescent="0.25">
      <c r="B6" s="7" t="s">
        <v>5</v>
      </c>
    </row>
    <row r="7" spans="2:2" ht="39.950000000000003" customHeight="1" x14ac:dyDescent="0.25">
      <c r="B7" s="7" t="s">
        <v>6</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10"/>
  <sheetViews>
    <sheetView showGridLines="0" workbookViewId="0"/>
  </sheetViews>
  <sheetFormatPr defaultRowHeight="24.75" customHeight="1" x14ac:dyDescent="0.25"/>
  <cols>
    <col min="1" max="1" width="2.7109375" style="16" customWidth="1"/>
    <col min="2" max="2" width="19.140625" customWidth="1"/>
    <col min="3" max="3" width="22.140625" customWidth="1"/>
    <col min="4" max="4" width="17.5703125" customWidth="1"/>
    <col min="5" max="5" width="23.140625" customWidth="1"/>
    <col min="6" max="6" width="20" customWidth="1"/>
    <col min="7" max="7" width="20.85546875" customWidth="1"/>
    <col min="8" max="8" width="31.85546875" customWidth="1"/>
    <col min="9" max="9" width="19.7109375" bestFit="1" customWidth="1"/>
    <col min="10" max="10" width="16.5703125" bestFit="1" customWidth="1"/>
    <col min="11" max="11" width="18.28515625" bestFit="1" customWidth="1"/>
    <col min="12" max="12" width="17" bestFit="1" customWidth="1"/>
    <col min="13" max="13" width="41" customWidth="1"/>
    <col min="14" max="14" width="2.7109375" customWidth="1"/>
  </cols>
  <sheetData>
    <row r="1" spans="1:13" ht="66" customHeight="1" x14ac:dyDescent="0.25">
      <c r="A1" s="13" t="s">
        <v>7</v>
      </c>
      <c r="B1" s="18" t="s">
        <v>83</v>
      </c>
      <c r="C1" s="18"/>
      <c r="D1" s="18"/>
      <c r="E1" s="19"/>
      <c r="F1" s="20" t="s">
        <v>32</v>
      </c>
      <c r="G1" s="20"/>
      <c r="H1" s="20"/>
      <c r="I1" s="20"/>
      <c r="J1" s="20"/>
      <c r="K1" s="20"/>
      <c r="L1" s="20"/>
      <c r="M1" s="20"/>
    </row>
    <row r="2" spans="1:13" ht="39" customHeight="1" x14ac:dyDescent="0.25">
      <c r="A2" s="13" t="s">
        <v>8</v>
      </c>
      <c r="B2" s="21" t="s">
        <v>12</v>
      </c>
      <c r="C2" s="21"/>
      <c r="D2" s="4" t="s">
        <v>25</v>
      </c>
      <c r="E2" s="6"/>
      <c r="F2" s="1"/>
      <c r="G2" s="1"/>
      <c r="H2" s="1"/>
      <c r="I2" s="1"/>
      <c r="J2" s="1"/>
      <c r="K2" s="1"/>
      <c r="L2" s="1"/>
      <c r="M2" s="1"/>
    </row>
    <row r="3" spans="1:13" ht="324.75" customHeight="1" x14ac:dyDescent="0.25">
      <c r="A3" s="13" t="s">
        <v>9</v>
      </c>
      <c r="B3" s="22" t="s">
        <v>13</v>
      </c>
      <c r="C3" s="22"/>
      <c r="D3" s="22"/>
      <c r="E3" s="22"/>
      <c r="F3" s="22"/>
      <c r="G3" s="22"/>
      <c r="H3" s="22"/>
      <c r="I3" s="22"/>
      <c r="J3" s="22"/>
      <c r="K3" s="22"/>
      <c r="L3" s="22"/>
      <c r="M3" s="22"/>
    </row>
    <row r="4" spans="1:13" ht="37.5" customHeight="1" x14ac:dyDescent="0.25">
      <c r="A4" s="14" t="s">
        <v>10</v>
      </c>
      <c r="B4" s="21" t="s">
        <v>83</v>
      </c>
      <c r="C4" s="21"/>
      <c r="D4" s="21"/>
    </row>
    <row r="5" spans="1:13" ht="30" customHeight="1" x14ac:dyDescent="0.25">
      <c r="A5" s="15" t="s">
        <v>11</v>
      </c>
      <c r="B5" s="9" t="s">
        <v>14</v>
      </c>
      <c r="C5" s="9" t="s">
        <v>20</v>
      </c>
      <c r="D5" s="9" t="s">
        <v>26</v>
      </c>
      <c r="E5" s="10" t="s">
        <v>31</v>
      </c>
      <c r="F5" s="10" t="s">
        <v>33</v>
      </c>
      <c r="G5" s="9" t="s">
        <v>34</v>
      </c>
      <c r="H5" s="9" t="s">
        <v>40</v>
      </c>
      <c r="I5" s="10" t="s">
        <v>42</v>
      </c>
      <c r="J5" s="9" t="s">
        <v>81</v>
      </c>
      <c r="K5" s="9" t="s">
        <v>80</v>
      </c>
      <c r="L5" s="9" t="s">
        <v>82</v>
      </c>
      <c r="M5" s="9" t="s">
        <v>47</v>
      </c>
    </row>
    <row r="6" spans="1:13" ht="24.75" customHeight="1" x14ac:dyDescent="0.25">
      <c r="B6" s="11" t="s">
        <v>15</v>
      </c>
      <c r="C6" s="11" t="s">
        <v>21</v>
      </c>
      <c r="D6" s="12" t="s">
        <v>27</v>
      </c>
      <c r="E6" s="24">
        <v>50</v>
      </c>
      <c r="F6" s="24">
        <v>30</v>
      </c>
      <c r="G6" s="11" t="s">
        <v>35</v>
      </c>
      <c r="H6" s="11" t="s">
        <v>41</v>
      </c>
      <c r="I6" s="11" t="s">
        <v>43</v>
      </c>
      <c r="J6" s="11" t="s">
        <v>45</v>
      </c>
      <c r="K6" s="11" t="s">
        <v>46</v>
      </c>
      <c r="L6" s="11" t="s">
        <v>46</v>
      </c>
      <c r="M6" s="11" t="s">
        <v>48</v>
      </c>
    </row>
    <row r="7" spans="1:13" ht="24.75" customHeight="1" x14ac:dyDescent="0.25">
      <c r="B7" s="11" t="s">
        <v>16</v>
      </c>
      <c r="C7" s="11" t="s">
        <v>22</v>
      </c>
      <c r="D7" s="12" t="s">
        <v>28</v>
      </c>
      <c r="E7" s="24">
        <v>20</v>
      </c>
      <c r="F7" s="24">
        <v>20</v>
      </c>
      <c r="G7" s="11" t="s">
        <v>36</v>
      </c>
      <c r="H7" s="11" t="s">
        <v>41</v>
      </c>
      <c r="I7" s="11" t="s">
        <v>44</v>
      </c>
      <c r="J7" s="11" t="s">
        <v>46</v>
      </c>
      <c r="K7" s="11" t="s">
        <v>46</v>
      </c>
      <c r="L7" s="11" t="s">
        <v>46</v>
      </c>
      <c r="M7" s="11" t="s">
        <v>49</v>
      </c>
    </row>
    <row r="8" spans="1:13" ht="24.75" customHeight="1" x14ac:dyDescent="0.25">
      <c r="B8" s="11" t="s">
        <v>17</v>
      </c>
      <c r="C8" s="11" t="s">
        <v>23</v>
      </c>
      <c r="D8" s="12" t="s">
        <v>29</v>
      </c>
      <c r="E8" s="24">
        <v>50</v>
      </c>
      <c r="F8" s="24">
        <v>70</v>
      </c>
      <c r="G8" s="11" t="s">
        <v>37</v>
      </c>
      <c r="H8" s="11" t="s">
        <v>41</v>
      </c>
      <c r="I8" s="11" t="s">
        <v>43</v>
      </c>
      <c r="J8" s="11" t="s">
        <v>46</v>
      </c>
      <c r="K8" s="11" t="s">
        <v>46</v>
      </c>
      <c r="L8" s="11" t="s">
        <v>46</v>
      </c>
      <c r="M8" s="11" t="s">
        <v>50</v>
      </c>
    </row>
    <row r="9" spans="1:13" ht="24.75" customHeight="1" x14ac:dyDescent="0.25">
      <c r="B9" s="11" t="s">
        <v>18</v>
      </c>
      <c r="C9" s="11" t="s">
        <v>21</v>
      </c>
      <c r="D9" s="12" t="s">
        <v>30</v>
      </c>
      <c r="E9" s="24">
        <v>20</v>
      </c>
      <c r="F9" s="24">
        <v>30</v>
      </c>
      <c r="G9" s="11" t="s">
        <v>38</v>
      </c>
      <c r="H9" s="11" t="s">
        <v>41</v>
      </c>
      <c r="I9" s="11" t="s">
        <v>44</v>
      </c>
      <c r="J9" s="11" t="s">
        <v>45</v>
      </c>
      <c r="K9" s="11" t="s">
        <v>45</v>
      </c>
      <c r="L9" s="11" t="s">
        <v>45</v>
      </c>
      <c r="M9" s="11"/>
    </row>
    <row r="10" spans="1:13" ht="24.75" customHeight="1" x14ac:dyDescent="0.25">
      <c r="B10" s="11" t="s">
        <v>19</v>
      </c>
      <c r="C10" s="11" t="s">
        <v>24</v>
      </c>
      <c r="D10" s="12" t="s">
        <v>27</v>
      </c>
      <c r="E10" s="24">
        <v>100</v>
      </c>
      <c r="F10" s="24">
        <v>150</v>
      </c>
      <c r="G10" s="11" t="s">
        <v>39</v>
      </c>
      <c r="H10" s="11" t="s">
        <v>41</v>
      </c>
      <c r="I10" s="11" t="s">
        <v>44</v>
      </c>
      <c r="J10" s="11" t="s">
        <v>45</v>
      </c>
      <c r="K10" s="11" t="s">
        <v>45</v>
      </c>
      <c r="L10" s="11" t="s">
        <v>46</v>
      </c>
      <c r="M10" s="11"/>
    </row>
  </sheetData>
  <mergeCells count="5">
    <mergeCell ref="B1:E1"/>
    <mergeCell ref="F1:M1"/>
    <mergeCell ref="B2:C2"/>
    <mergeCell ref="B4:D4"/>
    <mergeCell ref="B3:M3"/>
  </mergeCells>
  <conditionalFormatting sqref="C6:C10">
    <cfRule type="cellIs" dxfId="7" priority="1" operator="equal">
      <formula>"Άλλο"</formula>
    </cfRule>
    <cfRule type="cellIs" dxfId="6" priority="2" operator="equal">
      <formula>"Αποφοιτήσεις"</formula>
    </cfRule>
    <cfRule type="cellIs" dxfId="5" priority="3" operator="equal">
      <formula>"Πάρτι μωρών"</formula>
    </cfRule>
    <cfRule type="cellIs" dxfId="4" priority="4" operator="equal">
      <formula>"Γαμήλια πάρτι"</formula>
    </cfRule>
    <cfRule type="cellIs" dxfId="3" priority="5" operator="equal">
      <formula>"Γάμοι"</formula>
    </cfRule>
    <cfRule type="cellIs" dxfId="2" priority="6" operator="equal">
      <formula>"Επέτειοι"</formula>
    </cfRule>
    <cfRule type="cellIs" dxfId="1" priority="7" operator="equal">
      <formula>"Αργίες"</formula>
    </cfRule>
    <cfRule type="cellIs" dxfId="0" priority="8" operator="equal">
      <formula>"Γενέθλια"</formula>
    </cfRule>
  </conditionalFormatting>
  <printOptions horizontalCentered="1"/>
  <pageMargins left="0.7" right="0.7" top="0.75" bottom="0.75" header="0.3" footer="0.3"/>
  <pageSetup paperSize="9" scale="49" fitToHeight="0" orientation="landscape" horizontalDpi="4294967293"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errorStyle="warning" allowBlank="1" showErrorMessage="1" error="Επιλέξτε έναν μήνα από το αναπτυσσόμενο μενού" xr:uid="{00000000-0002-0000-0000-000000000000}">
          <x14:formula1>
            <xm:f>Δεδομένα!$C$2:$C$13</xm:f>
          </x14:formula1>
          <xm:sqref>D6:D10</xm:sqref>
        </x14:dataValidation>
        <x14:dataValidation type="list" errorStyle="warning" allowBlank="1" showErrorMessage="1" error="Επιλέξτε μια περίσταση από την αναπτυσσόμενη λίστα" xr:uid="{00000000-0002-0000-0000-000001000000}">
          <x14:formula1>
            <xm:f>Δεδομένα!$A$2:$A$9</xm:f>
          </x14:formula1>
          <xm:sqref>C6:C10</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J13"/>
  <sheetViews>
    <sheetView showGridLines="0" workbookViewId="0"/>
  </sheetViews>
  <sheetFormatPr defaultRowHeight="14.25" x14ac:dyDescent="0.25"/>
  <cols>
    <col min="1" max="1" width="18.7109375" customWidth="1"/>
    <col min="3" max="3" width="16.85546875" customWidth="1"/>
    <col min="4" max="4" width="15.7109375" customWidth="1"/>
    <col min="5" max="7" width="19.5703125" customWidth="1"/>
    <col min="8" max="8" width="15.85546875" customWidth="1"/>
    <col min="9" max="9" width="16.5703125" customWidth="1"/>
    <col min="10" max="10" width="17.7109375" customWidth="1"/>
  </cols>
  <sheetData>
    <row r="1" spans="1:10" ht="24.75" customHeight="1" x14ac:dyDescent="0.25">
      <c r="A1" s="2" t="s">
        <v>51</v>
      </c>
      <c r="C1" s="2" t="s">
        <v>56</v>
      </c>
      <c r="D1" s="2" t="s">
        <v>56</v>
      </c>
      <c r="E1" s="5" t="s">
        <v>76</v>
      </c>
      <c r="F1" s="5" t="s">
        <v>77</v>
      </c>
      <c r="G1" s="5" t="s">
        <v>78</v>
      </c>
      <c r="H1" s="5" t="s">
        <v>79</v>
      </c>
      <c r="I1" s="5"/>
      <c r="J1" s="5"/>
    </row>
    <row r="2" spans="1:10" x14ac:dyDescent="0.25">
      <c r="A2" t="s">
        <v>21</v>
      </c>
      <c r="C2" t="s">
        <v>30</v>
      </c>
      <c r="D2" t="s">
        <v>65</v>
      </c>
      <c r="E2" s="23">
        <f>SUMIFS(BudgetTracker[Ποσό
προϋπολογισμένο],BudgetTracker[Μήνας],"Ιανουάριος",BudgetTracker[Περίσταση],"Γενέθλια")</f>
        <v>20</v>
      </c>
      <c r="F2" s="23">
        <f>SUMIFS(BudgetTracker[Ποσό
προϋπολογισμένο],BudgetTracker[Μήνας],"Ιανουάριος",BudgetTracker[Περίσταση],"Αργίες")</f>
        <v>0</v>
      </c>
      <c r="G2" s="23">
        <f>SUMIFS(BudgetTracker[Ποσό
προϋπολογισμένο],BudgetTracker[Μήνας],"Ιανουάριος",BudgetTracker[Περίσταση],"&lt;&gt;Αργίες",BudgetTracker[Περίσταση],"&lt;&gt;Γενέθλια")</f>
        <v>0</v>
      </c>
      <c r="H2" s="23">
        <f>SUMIFS(BudgetTracker[Ποσό
δαπανήθηκαν],BudgetTracker[Μήνας],"Ιανουάριος")</f>
        <v>30</v>
      </c>
      <c r="I2" s="3"/>
      <c r="J2" s="3"/>
    </row>
    <row r="3" spans="1:10" x14ac:dyDescent="0.25">
      <c r="A3" t="s">
        <v>23</v>
      </c>
      <c r="C3" t="s">
        <v>57</v>
      </c>
      <c r="D3" t="s">
        <v>66</v>
      </c>
      <c r="E3" s="23">
        <f>SUMIFS(BudgetTracker[Ποσό
προϋπολογισμένο],BudgetTracker[Μήνας],"Φεβρουάριος",BudgetTracker[Περίσταση],"Γενέθλια")</f>
        <v>0</v>
      </c>
      <c r="F3" s="23">
        <f>SUMIFS(BudgetTracker[Ποσό
προϋπολογισμένο],BudgetTracker[Μήνας],"Φεβρουάριος",BudgetTracker[Περίσταση],"Αργίες")</f>
        <v>0</v>
      </c>
      <c r="G3" s="23">
        <f>SUMIFS(BudgetTracker[Ποσό
προϋπολογισμένο],BudgetTracker[Μήνας],"Φεβρουάριος",BudgetTracker[Περίσταση],"&lt;&gt;Αργίες",BudgetTracker[Περίσταση],"&lt;&gt;Γενέθλια")</f>
        <v>0</v>
      </c>
      <c r="H3" s="23">
        <f>SUMIFS(BudgetTracker[Ποσό
δαπανήθηκαν],BudgetTracker[Μήνας],"Φεβρουάριος")</f>
        <v>0</v>
      </c>
      <c r="I3" s="3"/>
      <c r="J3" s="3"/>
    </row>
    <row r="4" spans="1:10" x14ac:dyDescent="0.25">
      <c r="A4" t="s">
        <v>22</v>
      </c>
      <c r="C4" t="s">
        <v>58</v>
      </c>
      <c r="D4" t="s">
        <v>67</v>
      </c>
      <c r="E4" s="23">
        <f>SUMIFS(BudgetTracker[Ποσό
προϋπολογισμένο],BudgetTracker[Μήνας],"Μάρτιος",BudgetTracker[Περίσταση],"Γενέθλια")</f>
        <v>0</v>
      </c>
      <c r="F4" s="23">
        <f>SUMIFS(BudgetTracker[Ποσό
προϋπολογισμένο],BudgetTracker[Μήνας],"Μάρτιος",BudgetTracker[Περίσταση],"Αργίες")</f>
        <v>0</v>
      </c>
      <c r="G4" s="23">
        <f>SUMIFS(BudgetTracker[Ποσό
προϋπολογισμένο],BudgetTracker[Μήνας],"Μάρτιος",BudgetTracker[Περίσταση],"&lt;&gt;Αργίες",BudgetTracker[Περίσταση],"&lt;&gt;Γενέθλια")</f>
        <v>0</v>
      </c>
      <c r="H4" s="23">
        <f>SUMIFS(BudgetTracker[Ποσό
δαπανήθηκαν],BudgetTracker[Μήνας],"Μάρτιος")</f>
        <v>0</v>
      </c>
      <c r="I4" s="3"/>
      <c r="J4" s="3"/>
    </row>
    <row r="5" spans="1:10" x14ac:dyDescent="0.25">
      <c r="A5" t="s">
        <v>24</v>
      </c>
      <c r="C5" t="s">
        <v>28</v>
      </c>
      <c r="D5" t="s">
        <v>68</v>
      </c>
      <c r="E5" s="23">
        <f>SUMIFS(BudgetTracker[Ποσό
προϋπολογισμένο],BudgetTracker[Μήνας],"Απρίλιος",BudgetTracker[Περίσταση],"Γενέθλια")</f>
        <v>0</v>
      </c>
      <c r="F5" s="23">
        <f>SUMIFS(BudgetTracker[Ποσό
προϋπολογισμένο],BudgetTracker[Μήνας],"Απρίλιος",BudgetTracker[Περίσταση],"Αργίες")</f>
        <v>0</v>
      </c>
      <c r="G5" s="23">
        <f>SUMIFS(BudgetTracker[Ποσό
προϋπολογισμένο],BudgetTracker[Μήνας],"Απρίλιος",BudgetTracker[Περίσταση],"&lt;&gt;Αργίες",BudgetTracker[Περίσταση],"&lt;&gt;Γενέθλια")</f>
        <v>20</v>
      </c>
      <c r="H5" s="23">
        <f>SUMIFS(BudgetTracker[Ποσό
δαπανήθηκαν],BudgetTracker[Μήνας],"Απρίλιος")</f>
        <v>20</v>
      </c>
      <c r="I5" s="3"/>
      <c r="J5" s="3"/>
    </row>
    <row r="6" spans="1:10" x14ac:dyDescent="0.25">
      <c r="A6" t="s">
        <v>52</v>
      </c>
      <c r="C6" t="s">
        <v>59</v>
      </c>
      <c r="D6" t="s">
        <v>59</v>
      </c>
      <c r="E6" s="23">
        <f>SUMIFS(BudgetTracker[Ποσό
προϋπολογισμένο],BudgetTracker[Μήνας],"Μάιος",BudgetTracker[Περίσταση],"Γενέθλια")</f>
        <v>0</v>
      </c>
      <c r="F6" s="23">
        <f>SUMIFS(BudgetTracker[Ποσό
προϋπολογισμένο],BudgetTracker[Μήνας],"Μάιος",BudgetTracker[Περίσταση],"Αργίες")</f>
        <v>0</v>
      </c>
      <c r="G6" s="23">
        <f>SUMIFS(BudgetTracker[Ποσό
προϋπολογισμένο],BudgetTracker[Μήνας],"Μάιος",BudgetTracker[Περίσταση],"&lt;&gt;Αργίες",BudgetTracker[Περίσταση],"&lt;&gt;Γενέθλια")</f>
        <v>0</v>
      </c>
      <c r="H6" s="23">
        <f>SUMIFS(BudgetTracker[Ποσό
δαπανήθηκαν],BudgetTracker[Μήνας],"Μάιος")</f>
        <v>0</v>
      </c>
      <c r="I6" s="3"/>
      <c r="J6" s="3"/>
    </row>
    <row r="7" spans="1:10" x14ac:dyDescent="0.25">
      <c r="A7" t="s">
        <v>53</v>
      </c>
      <c r="C7" t="s">
        <v>27</v>
      </c>
      <c r="D7" t="s">
        <v>69</v>
      </c>
      <c r="E7" s="23">
        <f>SUMIFS(BudgetTracker[Ποσό
προϋπολογισμένο],BudgetTracker[Μήνας],"Ιούνιος",BudgetTracker[Περίσταση],"Γενέθλια")</f>
        <v>50</v>
      </c>
      <c r="F7" s="23">
        <f>SUMIFS(BudgetTracker[Ποσό
προϋπολογισμένο],BudgetTracker[Μήνας],"Ιούνιος",BudgetTracker[Περίσταση],"Αργίες")</f>
        <v>0</v>
      </c>
      <c r="G7" s="23">
        <f>SUMIFS(BudgetTracker[Ποσό
προϋπολογισμένο],BudgetTracker[Μήνας],"Ιούνιος",BudgetTracker[Περίσταση],"&lt;&gt;Αργίες",BudgetTracker[Περίσταση],"&lt;&gt;Γενέθλια")</f>
        <v>100</v>
      </c>
      <c r="H7" s="23">
        <f>SUMIFS(BudgetTracker[Ποσό
δαπανήθηκαν],BudgetTracker[Μήνας],"Ιούνιος")</f>
        <v>180</v>
      </c>
      <c r="I7" s="3"/>
      <c r="J7" s="3"/>
    </row>
    <row r="8" spans="1:10" x14ac:dyDescent="0.25">
      <c r="A8" t="s">
        <v>54</v>
      </c>
      <c r="C8" t="s">
        <v>29</v>
      </c>
      <c r="D8" t="s">
        <v>70</v>
      </c>
      <c r="E8" s="23">
        <f>SUMIFS(BudgetTracker[Ποσό
προϋπολογισμένο],BudgetTracker[Μήνας],"Ιούλιος",BudgetTracker[Περίσταση],"Γενέθλια")</f>
        <v>0</v>
      </c>
      <c r="F8" s="23">
        <f>SUMIFS(BudgetTracker[Ποσό
προϋπολογισμένο],BudgetTracker[Μήνας],"Ιούλιος",BudgetTracker[Περίσταση],"Αργίες")</f>
        <v>50</v>
      </c>
      <c r="G8" s="23">
        <f>SUMIFS(BudgetTracker[Ποσό
προϋπολογισμένο],BudgetTracker[Μήνας],"Ιούλιος",BudgetTracker[Περίσταση],"&lt;&gt;Αργίες",BudgetTracker[Περίσταση],"&lt;&gt;Γενέθλια")</f>
        <v>0</v>
      </c>
      <c r="H8" s="23">
        <f>SUMIFS(BudgetTracker[Ποσό
δαπανήθηκαν],BudgetTracker[Μήνας],"Ιούλιος")</f>
        <v>70</v>
      </c>
      <c r="I8" s="3"/>
      <c r="J8" s="3"/>
    </row>
    <row r="9" spans="1:10" x14ac:dyDescent="0.25">
      <c r="A9" t="s">
        <v>55</v>
      </c>
      <c r="C9" t="s">
        <v>60</v>
      </c>
      <c r="D9" t="s">
        <v>71</v>
      </c>
      <c r="E9" s="23">
        <f>SUMIFS(BudgetTracker[Ποσό
προϋπολογισμένο],BudgetTracker[Μήνας],"Αύγουστος",BudgetTracker[Περίσταση],"Γενέθλια")</f>
        <v>0</v>
      </c>
      <c r="F9" s="23">
        <f>SUMIFS(BudgetTracker[Ποσό
προϋπολογισμένο],BudgetTracker[Μήνας],"Αύγουστος",BudgetTracker[Περίσταση],"Αργίες")</f>
        <v>0</v>
      </c>
      <c r="G9" s="23">
        <f>SUMIFS(BudgetTracker[Ποσό
προϋπολογισμένο],BudgetTracker[Μήνας],"Αύγουστος",BudgetTracker[Περίσταση],"&lt;&gt;Αργίες",BudgetTracker[Περίσταση],"&lt;&gt;Γενέθλια")</f>
        <v>0</v>
      </c>
      <c r="H9" s="23">
        <f>SUMIFS(BudgetTracker[Ποσό
δαπανήθηκαν],BudgetTracker[Μήνας],"Αύγουστος")</f>
        <v>0</v>
      </c>
      <c r="I9" s="3"/>
      <c r="J9" s="3"/>
    </row>
    <row r="10" spans="1:10" x14ac:dyDescent="0.25">
      <c r="C10" t="s">
        <v>61</v>
      </c>
      <c r="D10" t="s">
        <v>72</v>
      </c>
      <c r="E10" s="23">
        <f>SUMIFS(BudgetTracker[Ποσό
προϋπολογισμένο],BudgetTracker[Μήνας],"Σεπτέμβριος",BudgetTracker[Περίσταση],"Γενέθλια")</f>
        <v>0</v>
      </c>
      <c r="F10" s="23">
        <f>SUMIFS(BudgetTracker[Ποσό
προϋπολογισμένο],BudgetTracker[Μήνας],"Σεπτέμβριος",BudgetTracker[Περίσταση],"Αργίες")</f>
        <v>0</v>
      </c>
      <c r="G10" s="23">
        <f>SUMIFS(BudgetTracker[Ποσό
προϋπολογισμένο],BudgetTracker[Μήνας],"Σεπτέμβριος",BudgetTracker[Περίσταση],"&lt;&gt;Αργίες",BudgetTracker[Περίσταση],"&lt;&gt;Γενέθλια")</f>
        <v>0</v>
      </c>
      <c r="H10" s="23">
        <f>SUMIFS(BudgetTracker[Ποσό
δαπανήθηκαν],BudgetTracker[Μήνας],"Σεπτέμβριος")</f>
        <v>0</v>
      </c>
      <c r="I10" s="3"/>
      <c r="J10" s="3"/>
    </row>
    <row r="11" spans="1:10" x14ac:dyDescent="0.25">
      <c r="C11" t="s">
        <v>62</v>
      </c>
      <c r="D11" t="s">
        <v>73</v>
      </c>
      <c r="E11" s="23">
        <f>SUMIFS(BudgetTracker[Ποσό
προϋπολογισμένο],BudgetTracker[Μήνας],"Οκτώβριος",BudgetTracker[Περίσταση],"Γενέθλια")</f>
        <v>0</v>
      </c>
      <c r="F11" s="23">
        <f>SUMIFS(BudgetTracker[Ποσό
προϋπολογισμένο],BudgetTracker[Μήνας],"Οκτώβριος",BudgetTracker[Περίσταση],"Αργίες")</f>
        <v>0</v>
      </c>
      <c r="G11" s="23">
        <f>SUMIFS(BudgetTracker[Ποσό
προϋπολογισμένο],BudgetTracker[Μήνας],"Οκτώβριος",BudgetTracker[Περίσταση],"&lt;&gt;Αργίες",BudgetTracker[Περίσταση],"&lt;&gt;Γενέθλια")</f>
        <v>0</v>
      </c>
      <c r="H11" s="23">
        <f>SUMIFS(BudgetTracker[Ποσό
δαπανήθηκαν],BudgetTracker[Μήνας],"Οκτώβριος")</f>
        <v>0</v>
      </c>
      <c r="I11" s="3"/>
      <c r="J11" s="3"/>
    </row>
    <row r="12" spans="1:10" x14ac:dyDescent="0.25">
      <c r="C12" t="s">
        <v>63</v>
      </c>
      <c r="D12" t="s">
        <v>74</v>
      </c>
      <c r="E12" s="23">
        <f>SUMIFS(BudgetTracker[Ποσό
προϋπολογισμένο],BudgetTracker[Μήνας],"Νοέμβριος",BudgetTracker[Περίσταση],"Γενέθλια")</f>
        <v>0</v>
      </c>
      <c r="F12" s="23">
        <f>SUMIFS(BudgetTracker[Ποσό
προϋπολογισμένο],BudgetTracker[Μήνας],"Νοέμβριος",BudgetTracker[Περίσταση],"Αργίες")</f>
        <v>0</v>
      </c>
      <c r="G12" s="23">
        <f>SUMIFS(BudgetTracker[Ποσό
προϋπολογισμένο],BudgetTracker[Μήνας],"Νοέμβριος",BudgetTracker[Περίσταση],"&lt;&gt;Αργίες",BudgetTracker[Περίσταση],"&lt;&gt;Γενέθλια")</f>
        <v>0</v>
      </c>
      <c r="H12" s="23">
        <f>SUMIFS(BudgetTracker[Ποσό
δαπανήθηκαν],BudgetTracker[Μήνας],"Νοέμβριος")</f>
        <v>0</v>
      </c>
      <c r="I12" s="3"/>
      <c r="J12" s="3"/>
    </row>
    <row r="13" spans="1:10" x14ac:dyDescent="0.25">
      <c r="C13" t="s">
        <v>64</v>
      </c>
      <c r="D13" t="s">
        <v>75</v>
      </c>
      <c r="E13" s="23">
        <f>SUMIFS(BudgetTracker[Ποσό
προϋπολογισμένο],BudgetTracker[Μήνας],"Δεκέμβριος",BudgetTracker[Περίσταση],"Γενέθλια")</f>
        <v>0</v>
      </c>
      <c r="F13" s="23">
        <f>SUMIFS(BudgetTracker[Ποσό
προϋπολογισμένο],BudgetTracker[Μήνας],"Δεκέμβριος",BudgetTracker[Περίσταση],"Αργίες")</f>
        <v>0</v>
      </c>
      <c r="G13" s="23">
        <f>SUMIFS(BudgetTracker[Ποσό
προϋπολογισμένο],BudgetTracker[Μήνας],"Δεκέμβριος",BudgetTracker[Περίσταση],"&lt;&gt;Αργίες",BudgetTracker[Περίσταση],"&lt;&gt;Γενέθλια")</f>
        <v>0</v>
      </c>
      <c r="H13" s="23">
        <f>SUMIFS(BudgetTracker[Ποσό
δαπανήθηκαν],BudgetTracker[Μήνας],"Δεκέμβριος")</f>
        <v>0</v>
      </c>
      <c r="I13" s="3"/>
      <c r="J13" s="3"/>
    </row>
  </sheetData>
  <pageMargins left="0.7" right="0.7" top="0.75" bottom="0.75" header="0.3" footer="0.3"/>
  <pageSetup paperSize="9" orientation="portrait" r:id="rId1"/>
</worksheet>
</file>

<file path=docProps/app.xml><?xml version="1.0" encoding="utf-8"?>
<ap:Properties xmlns:vt="http://schemas.openxmlformats.org/officeDocument/2006/docPropsVTypes" xmlns:ap="http://schemas.openxmlformats.org/officeDocument/2006/extended-properties">
  <ap:DocSecurity>0</ap:DocSecurity>
  <ap:Template>TM16400948</ap:Template>
  <ap:ScaleCrop>false</ap:ScaleCrop>
  <ap:HeadingPairs>
    <vt:vector baseType="variant" size="4">
      <vt:variant>
        <vt:lpstr>Φύλλα εργασίας</vt:lpstr>
      </vt:variant>
      <vt:variant>
        <vt:i4>3</vt:i4>
      </vt:variant>
      <vt:variant>
        <vt:lpstr>Καθορισμένες περιοχές</vt:lpstr>
      </vt:variant>
      <vt:variant>
        <vt:i4>1</vt:i4>
      </vt:variant>
    </vt:vector>
  </ap:HeadingPairs>
  <ap:TitlesOfParts>
    <vt:vector baseType="lpstr" size="4">
      <vt:lpstr>Έναρξη</vt:lpstr>
      <vt:lpstr>Ανακτημένo_Φύλλο1</vt:lpstr>
      <vt:lpstr>Δεδομένα</vt:lpstr>
      <vt:lpstr>Ανακτημένo_Φύλλο1!Print_Titles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2018-06-21T11:31:46Z</dcterms:created>
  <dcterms:modified xsi:type="dcterms:W3CDTF">2021-09-13T08:11:30Z</dcterms:modified>
</cp:coreProperties>
</file>