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sharedStrings.xml" ContentType="application/vnd.openxmlformats-officedocument.spreadsheetml.sharedStrings+xml"/>
  <Override PartName="/xl/worksheets/sheet22.xml" ContentType="application/vnd.openxmlformats-officedocument.spreadsheetml.worksheet+xml"/>
  <Override PartName="/xl/tables/table12.xml" ContentType="application/vnd.openxmlformats-officedocument.spreadsheetml.table+xml"/>
  <Override PartName="/xl/drawings/drawing2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harts/chart22.xml" ContentType="application/vnd.openxmlformats-officedocument.drawingml.chart+xml"/>
  <Override PartName="/xl/charts/colors22.xml" ContentType="application/vnd.ms-office.chartcolorstyle+xml"/>
  <Override PartName="/xl/charts/style22.xml" ContentType="application/vnd.ms-office.chartsty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44.xml" ContentType="application/vnd.openxmlformats-officedocument.spreadsheetml.worksheet+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xr:revisionPtr revIDLastSave="0" documentId="13_ncr:1_{CFFC32FA-7EC6-4947-9B72-BC559E8E34CD}" xr6:coauthVersionLast="47" xr6:coauthVersionMax="47" xr10:uidLastSave="{00000000-0000-0000-0000-000000000000}"/>
  <bookViews>
    <workbookView xWindow="-120" yWindow="-120" windowWidth="29040" windowHeight="17640" xr2:uid="{00000000-000D-0000-FFFF-FFFF00000000}"/>
  </bookViews>
  <sheets>
    <sheet name="ΣΤΟΧΟΙ" sheetId="1" r:id="rId1"/>
    <sheet name="ΔΙΑΙΤΑ" sheetId="2" r:id="rId2"/>
    <sheet name="ΑΣΚΗΣΗ" sheetId="3" r:id="rId3"/>
    <sheet name="Υπολογισμοί γραφήματος" sheetId="4" state="hidden" r:id="rId4"/>
  </sheets>
  <definedNames>
    <definedName name="_xlnm.Print_Titles" localSheetId="2">ΑΣΚΗΣΗ!$3:$3</definedName>
    <definedName name="_xlnm.Print_Titles" localSheetId="1">ΔΙΑΙΤΑ!$3:$3</definedName>
    <definedName name="ΑπώλειαΒάρουςΑνάΗμέρα">ΣΤΟΧΟΙ!$B$13</definedName>
    <definedName name="ΑρχικόΒάρος">ΣΤΟΧΟΙ!$B$5</definedName>
    <definedName name="ΒάροςΣτόχος">ΣΤΟΧΟΙ!$B$9</definedName>
    <definedName name="ΈναρξηΓραμμήςΆσκησης">'Υπολογισμοί γραφήματος'!$C$22</definedName>
    <definedName name="ΈναρξηΓραμμήςΔίαιτας">'Υπολογισμοί γραφήματος'!$C$4</definedName>
    <definedName name="ΗμέρεςΠρογράμματος">ΣΤΟΧΟΙ!$B$11</definedName>
    <definedName name="ΗμερομηνίαΈναρξης">ΣΤΟΧΟΙ!$B$1</definedName>
    <definedName name="ΗμερομηνίαΛήξης">ΣΤΟΧΟΙ!$B$3</definedName>
    <definedName name="ΠεριοχήΗμερομηνιώνΆσκησης">'Υπολογισμοί γραφήματος'!$D$23:$D$36</definedName>
    <definedName name="ΤελικόΒάρος">ΣΤΟΧΟΙ!$B$7</definedName>
    <definedName name="ΤέλοςΔιάρκειαςΆσκησης">'Υπολογισμοί γραφήματος'!$C$23</definedName>
    <definedName name="ΤέλοςΔιάρκειαςΔίαιτας">'Υπολογισμοί γραφήματος'!$C$5</definedName>
    <definedName name="Τίτλος_στήλης3">Άσκηση[[#Headers],[ΗΜΕΡΟΜΗΝΙΑ]]</definedName>
    <definedName name="ΤίτλοςΣτήλης2">Δίαιτα[[#Headers],[ΗΜΕΡΟΜΗΝΙΑ]]</definedName>
    <definedName name="Υπότιτλος">ΣΤΟΧΟΙ!$C$2</definedName>
    <definedName name="ΧρονικόΔιάστημαΆσκησης">Άσκηση[ΗΜΕΡΟΜΗΝΙΑ]</definedName>
    <definedName name="ΧρονικόΔιάστημαΔίαιτας">Δίαιτα[ΗΜΕΡΟΜΗΝΙΑ]</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1" l="1"/>
  <c r="B3" i="1" s="1"/>
  <c r="B4" i="3" l="1"/>
  <c r="B5" i="3" s="1"/>
  <c r="B6" i="3" s="1"/>
  <c r="B7" i="3" s="1"/>
  <c r="B8" i="3" s="1"/>
  <c r="B9" i="3" s="1"/>
  <c r="B10" i="3" s="1"/>
  <c r="B11" i="3" s="1"/>
  <c r="B12" i="3" s="1"/>
  <c r="B13" i="3" s="1"/>
  <c r="B14" i="3" s="1"/>
  <c r="B15" i="3" s="1"/>
  <c r="B16" i="3" s="1"/>
  <c r="B17" i="3" s="1"/>
  <c r="B18" i="3" s="1"/>
  <c r="B19" i="3" s="1"/>
  <c r="B20" i="3" s="1"/>
  <c r="B7" i="2" l="1"/>
  <c r="B8" i="2"/>
  <c r="B9" i="2"/>
  <c r="B10" i="2"/>
  <c r="B11" i="2"/>
  <c r="B12" i="2"/>
  <c r="B13" i="2"/>
  <c r="B14" i="2"/>
  <c r="B15" i="2"/>
  <c r="B16" i="2"/>
  <c r="B17" i="2"/>
  <c r="B18" i="2"/>
  <c r="B19" i="2"/>
  <c r="B4" i="2" l="1"/>
  <c r="B5" i="2"/>
  <c r="B6" i="2"/>
  <c r="B2" i="3" l="1"/>
  <c r="B2" i="2"/>
  <c r="C22" i="4" l="1"/>
  <c r="C23" i="4" s="1"/>
  <c r="C4" i="4"/>
  <c r="G23" i="4" l="1"/>
  <c r="F23" i="4"/>
  <c r="G35" i="4"/>
  <c r="G33" i="4"/>
  <c r="G31" i="4"/>
  <c r="G29" i="4"/>
  <c r="G27" i="4"/>
  <c r="G25" i="4"/>
  <c r="G34" i="4"/>
  <c r="G30" i="4"/>
  <c r="G26" i="4"/>
  <c r="F36" i="4"/>
  <c r="F32" i="4"/>
  <c r="F28" i="4"/>
  <c r="F24" i="4"/>
  <c r="F35" i="4"/>
  <c r="F33" i="4"/>
  <c r="F31" i="4"/>
  <c r="F29" i="4"/>
  <c r="F27" i="4"/>
  <c r="F25" i="4"/>
  <c r="G36" i="4"/>
  <c r="G32" i="4"/>
  <c r="G28" i="4"/>
  <c r="G24" i="4"/>
  <c r="F34" i="4"/>
  <c r="F30" i="4"/>
  <c r="F26" i="4"/>
  <c r="D36" i="4"/>
  <c r="E36" i="4" s="1"/>
  <c r="D32" i="4"/>
  <c r="E32" i="4" s="1"/>
  <c r="D28" i="4"/>
  <c r="E28" i="4" s="1"/>
  <c r="D24" i="4"/>
  <c r="E24" i="4" s="1"/>
  <c r="D31" i="4"/>
  <c r="E31" i="4" s="1"/>
  <c r="D27" i="4"/>
  <c r="E27" i="4" s="1"/>
  <c r="D30" i="4"/>
  <c r="E30" i="4" s="1"/>
  <c r="D33" i="4"/>
  <c r="E33" i="4" s="1"/>
  <c r="D35" i="4"/>
  <c r="E35" i="4" s="1"/>
  <c r="D23" i="4"/>
  <c r="E23" i="4" s="1"/>
  <c r="D29" i="4"/>
  <c r="E29" i="4" s="1"/>
  <c r="D34" i="4"/>
  <c r="E34" i="4" s="1"/>
  <c r="D26" i="4"/>
  <c r="E26" i="4" s="1"/>
  <c r="D25" i="4"/>
  <c r="E25" i="4" s="1"/>
  <c r="C5" i="4"/>
  <c r="D15" i="4" l="1"/>
  <c r="E15" i="4" s="1"/>
  <c r="D11" i="4"/>
  <c r="E11" i="4" s="1"/>
  <c r="D7" i="4"/>
  <c r="E7" i="4" s="1"/>
  <c r="D12" i="4"/>
  <c r="E12" i="4" s="1"/>
  <c r="D14" i="4"/>
  <c r="E14" i="4" s="1"/>
  <c r="D10" i="4"/>
  <c r="E10" i="4" s="1"/>
  <c r="D6" i="4"/>
  <c r="E6" i="4" s="1"/>
  <c r="D13" i="4"/>
  <c r="E13" i="4" s="1"/>
  <c r="D9" i="4"/>
  <c r="E9" i="4" s="1"/>
  <c r="D5" i="4"/>
  <c r="E5" i="4" s="1"/>
  <c r="D8" i="4"/>
  <c r="E8" i="4" s="1"/>
  <c r="I16" i="4"/>
  <c r="I15" i="4"/>
  <c r="I14" i="4"/>
  <c r="I13" i="4"/>
  <c r="I12" i="4"/>
  <c r="I11" i="4"/>
  <c r="I10" i="4"/>
  <c r="I9" i="4"/>
  <c r="I8" i="4"/>
  <c r="I7" i="4"/>
  <c r="I6" i="4"/>
  <c r="I5" i="4"/>
  <c r="I17" i="4"/>
  <c r="I18" i="4"/>
  <c r="D18" i="4"/>
  <c r="E18" i="4" s="1"/>
  <c r="F14" i="4"/>
  <c r="F11" i="4"/>
  <c r="F8" i="4"/>
  <c r="F17" i="4"/>
  <c r="H16" i="4"/>
  <c r="H15" i="4"/>
  <c r="H14" i="4"/>
  <c r="H13" i="4"/>
  <c r="H12" i="4"/>
  <c r="H11" i="4"/>
  <c r="H10" i="4"/>
  <c r="H9" i="4"/>
  <c r="H8" i="4"/>
  <c r="H7" i="4"/>
  <c r="H6" i="4"/>
  <c r="H5" i="4"/>
  <c r="H17" i="4"/>
  <c r="G18" i="4"/>
  <c r="F15" i="4"/>
  <c r="F13" i="4"/>
  <c r="F10" i="4"/>
  <c r="F7" i="4"/>
  <c r="F5" i="4"/>
  <c r="G16" i="4"/>
  <c r="G15" i="4"/>
  <c r="G14" i="4"/>
  <c r="G13" i="4"/>
  <c r="G12" i="4"/>
  <c r="G11" i="4"/>
  <c r="G10" i="4"/>
  <c r="G9" i="4"/>
  <c r="G8" i="4"/>
  <c r="G7" i="4"/>
  <c r="G6" i="4"/>
  <c r="G5" i="4"/>
  <c r="G17" i="4"/>
  <c r="H18" i="4"/>
  <c r="F16" i="4"/>
  <c r="F12" i="4"/>
  <c r="F9" i="4"/>
  <c r="F6" i="4"/>
  <c r="F18" i="4"/>
  <c r="D16" i="4"/>
  <c r="E16" i="4" s="1"/>
  <c r="D17" i="4"/>
  <c r="E17" i="4" s="1"/>
  <c r="B9" i="1"/>
  <c r="B11" i="1" l="1"/>
  <c r="B13" i="1" s="1"/>
</calcChain>
</file>

<file path=xl/sharedStrings.xml><?xml version="1.0" encoding="utf-8"?>
<sst xmlns="http://schemas.openxmlformats.org/spreadsheetml/2006/main" count="98" uniqueCount="49">
  <si>
    <t>ΗΜΕΡΟΜΗΝΙΑ ΕΝΑΡΞΗΣ</t>
  </si>
  <si>
    <t>ΗΜΕΡΟΜΗΝΙΑ ΛΗΞΗΣ</t>
  </si>
  <si>
    <t>ΑΡΧΙΚΟ ΒΑΡΟΣ</t>
  </si>
  <si>
    <t>ΤΕΛΙΚΟ ΒΑΡΟΣ</t>
  </si>
  <si>
    <t>ΑΠΩΛΕΙΑ ΚΙΛΩΝ-ΣΤΟΧΟΣ</t>
  </si>
  <si>
    <t>ΔΙΑΡΚΕΙΑ ΑΠΩΛΕΙΑΣ ΚΙΛΩΝ ΣΕ ΗΜΕΡΕΣ</t>
  </si>
  <si>
    <t>ΑΠΩΛΕΙΑ ΑΝΑ ΗΜΕΡΑ</t>
  </si>
  <si>
    <t>ΣΤΟΧΟΙ</t>
  </si>
  <si>
    <t>ΗΜΕΡΟΛΟΓΙΟ ΔΙΑΤΡΟΦΗΣ &amp; ΑΣΚΗΣΗΣ</t>
  </si>
  <si>
    <t>ΑΝΑΛΥΣΗ ΔΙΑΙΤΑΣ</t>
  </si>
  <si>
    <t>ΑΝΑΛΥΣΗ ΑΣΚΗΣΗΣ</t>
  </si>
  <si>
    <t>Άσκηση</t>
  </si>
  <si>
    <t>Δίαιτα</t>
  </si>
  <si>
    <t>ΔΙΑΙΤΑ</t>
  </si>
  <si>
    <t>ΗΜΕΡΟΜΗΝΙΑ</t>
  </si>
  <si>
    <t>ΩΡΑ</t>
  </si>
  <si>
    <t>ΠΕΡΙΓΡΑΦΗ</t>
  </si>
  <si>
    <t>Καφές</t>
  </si>
  <si>
    <t>Κουλούρι</t>
  </si>
  <si>
    <t>Γεύμα</t>
  </si>
  <si>
    <t>Δείπνο</t>
  </si>
  <si>
    <t>Τοστ</t>
  </si>
  <si>
    <t>ΘΕΡΜΙΔΕΣ</t>
  </si>
  <si>
    <t>ΥΔΑΤΑΝΘΡΑΚΕΣ</t>
  </si>
  <si>
    <t>Στόχοι</t>
  </si>
  <si>
    <t>ΠΡΩΤΕΪΝΕΣ</t>
  </si>
  <si>
    <t>ΛΙΠΑΡΑ</t>
  </si>
  <si>
    <t>ΣΗΜΕΙΩΣΕΙΣ</t>
  </si>
  <si>
    <t>Πρωινός καφές</t>
  </si>
  <si>
    <t>Ελαφρύ πρωινό</t>
  </si>
  <si>
    <t>Σάντουιτς γαλοπούλας</t>
  </si>
  <si>
    <t>Ψητό κατσαρόλας</t>
  </si>
  <si>
    <t>Σάντουιτς</t>
  </si>
  <si>
    <t>Σαλάτα</t>
  </si>
  <si>
    <t>Καφές Latte</t>
  </si>
  <si>
    <t>ΑΣΚΗΣΗ</t>
  </si>
  <si>
    <t>ΔΙΑΡΚΕΙΑ (ΛΕΠΤΑ)</t>
  </si>
  <si>
    <t>ΘΕΡΜΙΔΕΣ ΠΟΥ ΚΑΤΑΝΑΛΩΘΗΚΑΝ</t>
  </si>
  <si>
    <t>Άσκηση με διάδρομο</t>
  </si>
  <si>
    <t>Αεροβική χαμηλής έντασης</t>
  </si>
  <si>
    <t>Άσκηση υψηλής έντασης</t>
  </si>
  <si>
    <t>Τρέξιμο</t>
  </si>
  <si>
    <t>ΔΕΔΟΜΕΝΑ ΓΡΑΦΗΜΑΤΟΣ ΑΝΑΛΥΣΗΣ ΔΙΑΙΤΑΣ</t>
  </si>
  <si>
    <t>Γραμμή έναρξης</t>
  </si>
  <si>
    <t>Τελευταία καταχώρηση δίαιτας</t>
  </si>
  <si>
    <t>ΔΕΔΟΜΕΝΑ ΓΡΑΦΗΜΑΤΟΣ ΑΝΑΛΥΣΗΣ ΑΣΚΗΣΗΣ</t>
  </si>
  <si>
    <t>Τελευταία καταχώρηση άσκησης</t>
  </si>
  <si>
    <t>ΗΜΕΡΑ</t>
  </si>
  <si>
    <t>Αριθμ.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</si>
</sst>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00;;;"/>
    <numFmt numFmtId="169" formatCode=";;;"/>
    <numFmt numFmtId="170" formatCode="h:mm;@"/>
  </numFmts>
  <fonts count="23" x14ac:knownFonts="1">
    <font>
      <sz val="11"/>
      <color theme="1"/>
      <name val="Arial"/>
      <family val="2"/>
      <scheme val="minor"/>
    </font>
    <font>
      <sz val="11"/>
      <color theme="0"/>
      <name val="Arial"/>
      <family val="2"/>
      <scheme val="minor"/>
    </font>
    <font>
      <sz val="24"/>
      <color theme="1" tint="0.24994659260841701"/>
      <name val="Arial Black"/>
      <family val="2"/>
      <scheme val="major"/>
    </font>
    <font>
      <sz val="12"/>
      <color theme="1" tint="0.24994659260841701"/>
      <name val="Arial"/>
      <family val="2"/>
      <scheme val="minor"/>
    </font>
    <font>
      <sz val="14"/>
      <color theme="0"/>
      <name val="Arial Black"/>
      <family val="2"/>
      <scheme val="major"/>
    </font>
    <font>
      <sz val="18"/>
      <color theme="0"/>
      <name val="Arial Black"/>
      <family val="2"/>
      <scheme val="major"/>
    </font>
    <font>
      <sz val="11"/>
      <name val="Arial"/>
      <family val="2"/>
      <scheme val="minor"/>
    </font>
    <font>
      <b/>
      <sz val="11"/>
      <name val="Arial"/>
      <family val="2"/>
      <scheme val="minor"/>
    </font>
    <font>
      <sz val="8"/>
      <name val="Arial"/>
      <family val="2"/>
      <scheme val="minor"/>
    </font>
    <font>
      <sz val="10"/>
      <color theme="0"/>
      <name val="Arial Black"/>
      <family val="2"/>
      <scheme val="major"/>
    </font>
    <font>
      <sz val="11"/>
      <color theme="1"/>
      <name val="Arial"/>
      <family val="2"/>
      <scheme val="minor"/>
    </font>
    <font>
      <sz val="18"/>
      <color theme="1"/>
      <name val="Arial Black"/>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theme="0" tint="-0.34998626667073579"/>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ck">
        <color theme="0"/>
      </right>
      <top/>
      <bottom/>
      <diagonal/>
    </border>
    <border>
      <left/>
      <right style="thick">
        <color theme="0"/>
      </right>
      <top style="thin">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alignment vertical="center"/>
    </xf>
    <xf numFmtId="0" fontId="11" fillId="0" borderId="0" applyNumberFormat="0" applyFill="0" applyBorder="0" applyAlignment="0" applyProtection="0"/>
    <xf numFmtId="0" fontId="3" fillId="0" borderId="0" applyNumberFormat="0" applyFill="0" applyProtection="0">
      <alignment vertical="center"/>
    </xf>
    <xf numFmtId="0" fontId="4" fillId="5" borderId="0" applyNumberFormat="0" applyProtection="0">
      <alignment horizontal="left" vertical="center" indent="1"/>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14" fontId="5" fillId="3" borderId="6">
      <alignment horizontal="center"/>
    </xf>
    <xf numFmtId="0" fontId="5" fillId="4" borderId="6" applyNumberFormat="0">
      <alignment horizontal="center"/>
    </xf>
    <xf numFmtId="1" fontId="5" fillId="5" borderId="6">
      <alignment horizontal="center"/>
    </xf>
    <xf numFmtId="0" fontId="9" fillId="5" borderId="0" applyNumberFormat="0" applyBorder="0" applyProtection="0">
      <alignment vertical="center"/>
    </xf>
    <xf numFmtId="0" fontId="1" fillId="0" borderId="1" applyNumberFormat="0" applyFill="0" applyProtection="0">
      <alignment horizontal="center" vertical="center"/>
    </xf>
    <xf numFmtId="0" fontId="1" fillId="0" borderId="1" applyNumberFormat="0" applyFill="0" applyProtection="0">
      <alignment horizontal="center" vertical="center"/>
    </xf>
    <xf numFmtId="14" fontId="6" fillId="0" borderId="5" applyNumberFormat="0" applyFont="0" applyFill="0" applyAlignment="0">
      <alignment horizontal="center"/>
    </xf>
    <xf numFmtId="14" fontId="10" fillId="0" borderId="2" applyFont="0" applyFill="0" applyBorder="0" applyAlignment="0">
      <alignment horizontal="center"/>
    </xf>
    <xf numFmtId="2" fontId="10" fillId="0" borderId="0" applyFont="0" applyFill="0" applyBorder="0" applyAlignment="0">
      <alignment vertical="center"/>
    </xf>
    <xf numFmtId="1" fontId="10" fillId="5" borderId="2" applyFont="0" applyFill="0" applyBorder="0" applyAlignment="0">
      <alignment horizontal="center"/>
    </xf>
    <xf numFmtId="170" fontId="10" fillId="0" borderId="0" applyFont="0" applyFill="0" applyBorder="0" applyAlignment="0">
      <alignment horizontal="left" vertical="center"/>
    </xf>
    <xf numFmtId="0" fontId="2" fillId="0" borderId="1" applyNumberFormat="0" applyFill="0" applyProtection="0"/>
    <xf numFmtId="167"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7" applyNumberFormat="0" applyAlignment="0" applyProtection="0"/>
    <xf numFmtId="0" fontId="16" fillId="11" borderId="8" applyNumberFormat="0" applyAlignment="0" applyProtection="0"/>
    <xf numFmtId="0" fontId="17" fillId="11" borderId="7" applyNumberFormat="0" applyAlignment="0" applyProtection="0"/>
    <xf numFmtId="0" fontId="18" fillId="0" borderId="9" applyNumberFormat="0" applyFill="0" applyAlignment="0" applyProtection="0"/>
    <xf numFmtId="0" fontId="19" fillId="12" borderId="10" applyNumberFormat="0" applyAlignment="0" applyProtection="0"/>
    <xf numFmtId="0" fontId="20" fillId="0" borderId="0" applyNumberFormat="0" applyFill="0" applyBorder="0" applyAlignment="0" applyProtection="0"/>
    <xf numFmtId="0" fontId="10" fillId="13" borderId="11" applyNumberFormat="0" applyFont="0" applyAlignment="0" applyProtection="0"/>
    <xf numFmtId="0" fontId="21" fillId="0" borderId="0" applyNumberFormat="0" applyFill="0" applyBorder="0" applyAlignment="0" applyProtection="0"/>
    <xf numFmtId="0" fontId="22" fillId="0" borderId="12" applyNumberFormat="0" applyFill="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cellStyleXfs>
  <cellXfs count="38">
    <xf numFmtId="0" fontId="0" fillId="0" borderId="0" xfId="0">
      <alignment vertical="center"/>
    </xf>
    <xf numFmtId="0" fontId="3" fillId="0" borderId="0" xfId="2">
      <alignment vertical="center"/>
    </xf>
    <xf numFmtId="0" fontId="6" fillId="2" borderId="0" xfId="0" applyFont="1" applyFill="1">
      <alignment vertical="center"/>
    </xf>
    <xf numFmtId="0" fontId="6" fillId="0" borderId="0" xfId="0" applyFont="1">
      <alignment vertical="center"/>
    </xf>
    <xf numFmtId="0" fontId="7" fillId="0" borderId="3" xfId="0" applyFont="1" applyBorder="1">
      <alignment vertical="center"/>
    </xf>
    <xf numFmtId="14" fontId="8" fillId="0" borderId="3" xfId="0" applyNumberFormat="1" applyFont="1" applyBorder="1">
      <alignment vertical="center"/>
    </xf>
    <xf numFmtId="0" fontId="8" fillId="0" borderId="3" xfId="0" applyFont="1" applyBorder="1">
      <alignment vertical="center"/>
    </xf>
    <xf numFmtId="14" fontId="8" fillId="0" borderId="4" xfId="0" applyNumberFormat="1" applyFont="1" applyBorder="1">
      <alignment vertical="center"/>
    </xf>
    <xf numFmtId="0" fontId="6" fillId="0" borderId="3" xfId="0" applyFont="1" applyBorder="1">
      <alignment vertical="center"/>
    </xf>
    <xf numFmtId="0" fontId="0" fillId="0" borderId="0" xfId="0" applyAlignment="1">
      <alignment horizontal="left" vertical="center" wrapText="1"/>
    </xf>
    <xf numFmtId="0" fontId="0" fillId="0" borderId="0" xfId="0" applyAlignment="1">
      <alignment horizontal="left" vertical="center"/>
    </xf>
    <xf numFmtId="14" fontId="9" fillId="5" borderId="0" xfId="10" applyNumberFormat="1" applyBorder="1">
      <alignment vertical="center"/>
    </xf>
    <xf numFmtId="0" fontId="9" fillId="5" borderId="0" xfId="10" applyBorder="1">
      <alignment vertical="center"/>
    </xf>
    <xf numFmtId="1" fontId="9" fillId="5" borderId="0" xfId="10" applyNumberFormat="1" applyBorder="1">
      <alignment vertical="center"/>
    </xf>
    <xf numFmtId="0" fontId="3" fillId="0" borderId="0" xfId="2" applyAlignment="1">
      <alignment vertical="top"/>
    </xf>
    <xf numFmtId="168" fontId="8" fillId="0" borderId="3" xfId="0" applyNumberFormat="1" applyFont="1" applyBorder="1">
      <alignment vertical="center"/>
    </xf>
    <xf numFmtId="0" fontId="4" fillId="5" borderId="0" xfId="3">
      <alignment horizontal="left" vertical="center" indent="1"/>
    </xf>
    <xf numFmtId="14" fontId="0" fillId="0" borderId="0" xfId="14" applyFont="1" applyFill="1" applyBorder="1" applyAlignment="1">
      <alignment horizontal="left" vertical="center"/>
    </xf>
    <xf numFmtId="14" fontId="0" fillId="0" borderId="0" xfId="14" applyFont="1" applyBorder="1" applyAlignment="1">
      <alignment horizontal="left" vertical="center"/>
    </xf>
    <xf numFmtId="0" fontId="1" fillId="4" borderId="5" xfId="5" applyNumberFormat="1" applyBorder="1" applyAlignment="1">
      <alignment horizontal="center" vertical="top"/>
    </xf>
    <xf numFmtId="0" fontId="1" fillId="5" borderId="5" xfId="6" applyNumberFormat="1" applyBorder="1" applyAlignment="1">
      <alignment horizontal="center" vertical="top"/>
    </xf>
    <xf numFmtId="1" fontId="0" fillId="0" borderId="0" xfId="16" applyFont="1" applyFill="1" applyBorder="1" applyAlignment="1">
      <alignment horizontal="left" vertical="center"/>
    </xf>
    <xf numFmtId="2" fontId="5" fillId="5" borderId="6" xfId="15" applyFont="1" applyFill="1" applyBorder="1" applyAlignment="1">
      <alignment horizontal="center"/>
    </xf>
    <xf numFmtId="0" fontId="2" fillId="0" borderId="1" xfId="18"/>
    <xf numFmtId="2" fontId="5" fillId="4" borderId="6" xfId="15" applyFont="1" applyFill="1" applyBorder="1" applyAlignment="1">
      <alignment horizontal="center"/>
    </xf>
    <xf numFmtId="169" fontId="10" fillId="0" borderId="1" xfId="11" applyNumberFormat="1" applyFont="1">
      <alignment horizontal="center" vertical="center"/>
    </xf>
    <xf numFmtId="14" fontId="9" fillId="6" borderId="0" xfId="10" applyNumberFormat="1" applyFill="1" applyBorder="1">
      <alignment vertical="center"/>
    </xf>
    <xf numFmtId="1" fontId="9" fillId="6" borderId="0" xfId="10" applyNumberFormat="1" applyFill="1" applyBorder="1">
      <alignment vertical="center"/>
    </xf>
    <xf numFmtId="0" fontId="9" fillId="6" borderId="0" xfId="10" applyFill="1" applyBorder="1">
      <alignment vertical="center"/>
    </xf>
    <xf numFmtId="0" fontId="1" fillId="3" borderId="5" xfId="4" applyBorder="1" applyAlignment="1">
      <alignment horizontal="center" vertical="top"/>
    </xf>
    <xf numFmtId="14" fontId="5" fillId="3" borderId="5" xfId="14" applyFont="1" applyFill="1" applyBorder="1" applyAlignment="1">
      <alignment horizontal="center"/>
    </xf>
    <xf numFmtId="14" fontId="5" fillId="3" borderId="6" xfId="14" applyFont="1" applyFill="1" applyBorder="1" applyAlignment="1">
      <alignment horizontal="center"/>
    </xf>
    <xf numFmtId="1" fontId="5" fillId="5" borderId="6" xfId="16" applyFont="1" applyBorder="1" applyAlignment="1">
      <alignment horizontal="center"/>
    </xf>
    <xf numFmtId="0" fontId="0" fillId="0" borderId="0" xfId="0" applyAlignment="1">
      <alignment horizontal="center" vertical="center"/>
    </xf>
    <xf numFmtId="170" fontId="0" fillId="0" borderId="0" xfId="17" applyFont="1" applyFill="1" applyBorder="1" applyAlignment="1">
      <alignment horizontal="left" vertical="center"/>
    </xf>
    <xf numFmtId="170" fontId="0" fillId="0" borderId="0" xfId="17" applyFont="1" applyAlignment="1">
      <alignment horizontal="left" vertical="center"/>
    </xf>
    <xf numFmtId="170" fontId="9" fillId="5" borderId="0" xfId="10" applyNumberFormat="1" applyBorder="1">
      <alignment vertical="center"/>
    </xf>
    <xf numFmtId="0" fontId="11" fillId="0" borderId="1" xfId="1" applyFill="1" applyBorder="1"/>
  </cellXfs>
  <cellStyles count="57">
    <cellStyle name="20% - Accent1" xfId="36" builtinId="30" customBuiltin="1"/>
    <cellStyle name="20% - Accent2" xfId="39" builtinId="34" customBuiltin="1"/>
    <cellStyle name="20% - Accent3" xfId="42" builtinId="38" customBuiltin="1"/>
    <cellStyle name="20% - Accent4" xfId="46" builtinId="42" customBuiltin="1"/>
    <cellStyle name="20% - Accent5" xfId="50" builtinId="46" customBuiltin="1"/>
    <cellStyle name="20% - Accent6" xfId="54" builtinId="50" customBuiltin="1"/>
    <cellStyle name="40% - Accent1" xfId="37" builtinId="31" customBuiltin="1"/>
    <cellStyle name="40% - Accent2" xfId="40" builtinId="35" customBuiltin="1"/>
    <cellStyle name="40% - Accent3" xfId="43" builtinId="39" customBuiltin="1"/>
    <cellStyle name="40% - Accent4" xfId="47" builtinId="43" customBuiltin="1"/>
    <cellStyle name="40% - Accent5" xfId="51" builtinId="47" customBuiltin="1"/>
    <cellStyle name="40% - Accent6" xfId="55" builtinId="51" customBuiltin="1"/>
    <cellStyle name="60% - Accent1" xfId="38" builtinId="32" customBuiltin="1"/>
    <cellStyle name="60% - Accent2" xfId="41" builtinId="36" customBuiltin="1"/>
    <cellStyle name="60% - Accent3" xfId="44" builtinId="40" customBuiltin="1"/>
    <cellStyle name="60% - Accent4" xfId="48" builtinId="44" customBuiltin="1"/>
    <cellStyle name="60% - Accent5" xfId="52" builtinId="48" customBuiltin="1"/>
    <cellStyle name="60% - Accent6" xfId="56" builtinId="52" customBuiltin="1"/>
    <cellStyle name="Accent1" xfId="4" builtinId="29" customBuiltin="1"/>
    <cellStyle name="Accent2" xfId="5" builtinId="33" customBuiltin="1"/>
    <cellStyle name="Accent3" xfId="6" builtinId="37" customBuiltin="1"/>
    <cellStyle name="Accent4" xfId="45" builtinId="41" customBuiltin="1"/>
    <cellStyle name="Accent5" xfId="49" builtinId="45" customBuiltin="1"/>
    <cellStyle name="Accent6" xfId="53" builtinId="49" customBuiltin="1"/>
    <cellStyle name="Bad" xfId="25" builtinId="27" customBuiltin="1"/>
    <cellStyle name="Calculation" xfId="29" builtinId="22" customBuiltin="1"/>
    <cellStyle name="Check Cell" xfId="31" builtinId="23" customBuiltin="1"/>
    <cellStyle name="Comma" xfId="19" builtinId="3" customBuiltin="1"/>
    <cellStyle name="Comma [0]" xfId="20" builtinId="6" customBuiltin="1"/>
    <cellStyle name="Currency" xfId="21" builtinId="4" customBuiltin="1"/>
    <cellStyle name="Currency [0]" xfId="22" builtinId="7" customBuiltin="1"/>
    <cellStyle name="Explanatory Text" xfId="34" builtinId="53" customBuiltin="1"/>
    <cellStyle name="Followed Hyperlink" xfId="12" builtinId="9" customBuiltin="1"/>
    <cellStyle name="Good" xfId="24" builtinId="26" customBuiltin="1"/>
    <cellStyle name="Heading 1" xfId="1" builtinId="16" customBuiltin="1"/>
    <cellStyle name="Heading 2" xfId="2" builtinId="17" customBuiltin="1"/>
    <cellStyle name="Heading 3" xfId="3" builtinId="18" customBuiltin="1"/>
    <cellStyle name="Heading 4" xfId="10" builtinId="19" customBuiltin="1"/>
    <cellStyle name="Hyperlink" xfId="11" builtinId="8" customBuiltin="1"/>
    <cellStyle name="Input" xfId="27" builtinId="20" customBuiltin="1"/>
    <cellStyle name="Linked Cell" xfId="30" builtinId="24" customBuiltin="1"/>
    <cellStyle name="Neutral" xfId="26" builtinId="28" customBuiltin="1"/>
    <cellStyle name="Normal" xfId="0" builtinId="0" customBuiltin="1"/>
    <cellStyle name="Note" xfId="33" builtinId="10" customBuiltin="1"/>
    <cellStyle name="Output" xfId="28" builtinId="21" customBuiltin="1"/>
    <cellStyle name="Percent" xfId="23" builtinId="5" customBuiltin="1"/>
    <cellStyle name="Title" xfId="18" builtinId="15" customBuiltin="1"/>
    <cellStyle name="Total" xfId="35" builtinId="25" customBuiltin="1"/>
    <cellStyle name="Warning Text" xfId="32" builtinId="11" customBuiltin="1"/>
    <cellStyle name="Αριθμός" xfId="16" xr:uid="{00000000-0005-0000-0000-00000B000000}"/>
    <cellStyle name="Βάρος" xfId="15" xr:uid="{00000000-0005-0000-0000-000011000000}"/>
    <cellStyle name="Επικεφαλίδα πλαϊνής γραμμής 1" xfId="7" xr:uid="{00000000-0005-0000-0000-00000C000000}"/>
    <cellStyle name="Επικεφαλίδα πλαϊνής γραμμής 2" xfId="8" xr:uid="{00000000-0005-0000-0000-00000D000000}"/>
    <cellStyle name="Επικεφαλίδα πλαϊνής γραμμής 3" xfId="9" xr:uid="{00000000-0005-0000-0000-00000E000000}"/>
    <cellStyle name="Ημερομηνία" xfId="14" xr:uid="{00000000-0005-0000-0000-000003000000}"/>
    <cellStyle name="Λευκό περίγραμμα" xfId="13" xr:uid="{00000000-0005-0000-0000-000012000000}"/>
    <cellStyle name="Ώρα" xfId="17" xr:uid="{00000000-0005-0000-0000-00000F000000}"/>
  </cellStyles>
  <dxfs count="22">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solid">
          <fgColor indexed="64"/>
          <bgColor theme="1"/>
        </patternFill>
      </fill>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s>
  <tableStyles count="1" defaultTableStyle="TableStyleMedium2" defaultPivotStyle="PivotStyleMedium11">
    <tableStyle name="Δίαιτα" pivot="0" count="7" xr9:uid="{74D60C63-CCC8-43D7-9DB6-8681D17490F5}">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customXml" Target="/customXml/item3.xml" Id="rId11" /><Relationship Type="http://schemas.openxmlformats.org/officeDocument/2006/relationships/theme" Target="/xl/theme/theme11.xml" Id="rId5" /><Relationship Type="http://schemas.openxmlformats.org/officeDocument/2006/relationships/customXml" Target="/customXml/item22.xml" Id="rId10" /><Relationship Type="http://schemas.openxmlformats.org/officeDocument/2006/relationships/worksheet" Target="/xl/worksheets/sheet44.xml" Id="rId4" /><Relationship Type="http://schemas.openxmlformats.org/officeDocument/2006/relationships/customXml" Target="/customXml/item1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_rels/chart22.xml.rels>&#65279;<?xml version="1.0" encoding="utf-8"?><Relationships xmlns="http://schemas.openxmlformats.org/package/2006/relationships"><Relationship Type="http://schemas.microsoft.com/office/2011/relationships/chartColorStyle" Target="/xl/charts/colors22.xml" Id="rId2" /><Relationship Type="http://schemas.microsoft.com/office/2011/relationships/chartStyle" Target="/xl/charts/style22.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68016215664378E-2"/>
          <c:y val="4.5576902887139108E-2"/>
          <c:w val="0.7283557434868948"/>
          <c:h val="0.7841917760279965"/>
        </c:manualLayout>
      </c:layout>
      <c:barChart>
        <c:barDir val="col"/>
        <c:grouping val="percentStacked"/>
        <c:varyColors val="0"/>
        <c:ser>
          <c:idx val="0"/>
          <c:order val="0"/>
          <c:tx>
            <c:strRef>
              <c:f>'Υπολογισμοί γραφήματος'!$I$4</c:f>
              <c:strCache>
                <c:ptCount val="1"/>
                <c:pt idx="0">
                  <c:v>ΘΕΡΜΙΔΕΣ</c:v>
                </c:pt>
              </c:strCache>
            </c:strRef>
          </c:tx>
          <c:spPr>
            <a:solidFill>
              <a:schemeClr val="accent3">
                <a:lumMod val="75000"/>
              </a:schemeClr>
            </a:solidFill>
            <a:ln>
              <a:noFill/>
            </a:ln>
            <a:effectLst/>
          </c:spPr>
          <c:invertIfNegative val="0"/>
          <c:cat>
            <c:strRef>
              <c:f>'Υπολογισμοί γραφήματος'!$E$5:$E$18</c:f>
              <c:strCache>
                <c:ptCount val="14"/>
                <c:pt idx="0">
                  <c:v>ΗΗΗ</c:v>
                </c:pt>
                <c:pt idx="1">
                  <c:v>ΗΗΗ</c:v>
                </c:pt>
                <c:pt idx="2">
                  <c:v>ΗΗΗ</c:v>
                </c:pt>
                <c:pt idx="3">
                  <c:v>ΗΗΗ</c:v>
                </c:pt>
                <c:pt idx="4">
                  <c:v>ΗΗΗ</c:v>
                </c:pt>
                <c:pt idx="5">
                  <c:v>ΗΗΗ</c:v>
                </c:pt>
                <c:pt idx="6">
                  <c:v>ΗΗΗ</c:v>
                </c:pt>
                <c:pt idx="7">
                  <c:v>ΗΗΗ</c:v>
                </c:pt>
                <c:pt idx="8">
                  <c:v>ΗΗΗ</c:v>
                </c:pt>
                <c:pt idx="9">
                  <c:v>ΗΗΗ</c:v>
                </c:pt>
                <c:pt idx="10">
                  <c:v>ΗΗΗ</c:v>
                </c:pt>
                <c:pt idx="11">
                  <c:v>ΗΗΗ</c:v>
                </c:pt>
                <c:pt idx="12">
                  <c:v>ΗΗΗ</c:v>
                </c:pt>
                <c:pt idx="13">
                  <c:v>ΗΗΗ</c:v>
                </c:pt>
              </c:strCache>
            </c:strRef>
          </c:cat>
          <c:val>
            <c:numRef>
              <c:f>'Υπολογισμοί γραφήματος'!$I$5:$I$18</c:f>
              <c:numCache>
                <c:formatCode>General</c:formatCode>
                <c:ptCount val="14"/>
                <c:pt idx="0">
                  <c:v>283</c:v>
                </c:pt>
                <c:pt idx="1">
                  <c:v>500</c:v>
                </c:pt>
                <c:pt idx="2">
                  <c:v>1</c:v>
                </c:pt>
                <c:pt idx="3">
                  <c:v>10</c:v>
                </c:pt>
                <c:pt idx="4">
                  <c:v>189</c:v>
                </c:pt>
                <c:pt idx="5">
                  <c:v>477</c:v>
                </c:pt>
                <c:pt idx="6">
                  <c:v>1</c:v>
                </c:pt>
                <c:pt idx="7">
                  <c:v>245</c:v>
                </c:pt>
                <c:pt idx="8">
                  <c:v>247</c:v>
                </c:pt>
                <c:pt idx="9">
                  <c:v>456</c:v>
                </c:pt>
                <c:pt idx="10">
                  <c:v>10</c:v>
                </c:pt>
                <c:pt idx="11">
                  <c:v>135</c:v>
                </c:pt>
                <c:pt idx="12">
                  <c:v>184</c:v>
                </c:pt>
                <c:pt idx="13">
                  <c:v>477</c:v>
                </c:pt>
              </c:numCache>
            </c:numRef>
          </c:val>
          <c:extLst>
            <c:ext xmlns:c16="http://schemas.microsoft.com/office/drawing/2014/chart" uri="{C3380CC4-5D6E-409C-BE32-E72D297353CC}">
              <c16:uniqueId val="{00000000-0591-4B2A-858B-F364BF799365}"/>
            </c:ext>
          </c:extLst>
        </c:ser>
        <c:ser>
          <c:idx val="1"/>
          <c:order val="1"/>
          <c:tx>
            <c:strRef>
              <c:f>'Υπολογισμοί γραφήματος'!$H$4</c:f>
              <c:strCache>
                <c:ptCount val="1"/>
                <c:pt idx="0">
                  <c:v>ΥΔΑΤΑΝΘΡΑΚΕΣ</c:v>
                </c:pt>
              </c:strCache>
            </c:strRef>
          </c:tx>
          <c:spPr>
            <a:solidFill>
              <a:schemeClr val="accent2"/>
            </a:solidFill>
            <a:ln>
              <a:noFill/>
            </a:ln>
            <a:effectLst/>
          </c:spPr>
          <c:invertIfNegative val="0"/>
          <c:cat>
            <c:strRef>
              <c:f>'Υπολογισμοί γραφήματος'!$E$5:$E$18</c:f>
              <c:strCache>
                <c:ptCount val="14"/>
                <c:pt idx="0">
                  <c:v>ΗΗΗ</c:v>
                </c:pt>
                <c:pt idx="1">
                  <c:v>ΗΗΗ</c:v>
                </c:pt>
                <c:pt idx="2">
                  <c:v>ΗΗΗ</c:v>
                </c:pt>
                <c:pt idx="3">
                  <c:v>ΗΗΗ</c:v>
                </c:pt>
                <c:pt idx="4">
                  <c:v>ΗΗΗ</c:v>
                </c:pt>
                <c:pt idx="5">
                  <c:v>ΗΗΗ</c:v>
                </c:pt>
                <c:pt idx="6">
                  <c:v>ΗΗΗ</c:v>
                </c:pt>
                <c:pt idx="7">
                  <c:v>ΗΗΗ</c:v>
                </c:pt>
                <c:pt idx="8">
                  <c:v>ΗΗΗ</c:v>
                </c:pt>
                <c:pt idx="9">
                  <c:v>ΗΗΗ</c:v>
                </c:pt>
                <c:pt idx="10">
                  <c:v>ΗΗΗ</c:v>
                </c:pt>
                <c:pt idx="11">
                  <c:v>ΗΗΗ</c:v>
                </c:pt>
                <c:pt idx="12">
                  <c:v>ΗΗΗ</c:v>
                </c:pt>
                <c:pt idx="13">
                  <c:v>ΗΗΗ</c:v>
                </c:pt>
              </c:strCache>
            </c:strRef>
          </c:cat>
          <c:val>
            <c:numRef>
              <c:f>'Υπολογισμοί γραφήματος'!$H$5:$H$18</c:f>
              <c:numCache>
                <c:formatCode>General</c:formatCode>
                <c:ptCount val="14"/>
                <c:pt idx="0">
                  <c:v>46</c:v>
                </c:pt>
                <c:pt idx="1">
                  <c:v>42</c:v>
                </c:pt>
                <c:pt idx="2">
                  <c:v>0</c:v>
                </c:pt>
                <c:pt idx="3">
                  <c:v>10</c:v>
                </c:pt>
                <c:pt idx="4">
                  <c:v>26</c:v>
                </c:pt>
                <c:pt idx="5">
                  <c:v>62</c:v>
                </c:pt>
                <c:pt idx="6">
                  <c:v>0</c:v>
                </c:pt>
                <c:pt idx="7">
                  <c:v>48</c:v>
                </c:pt>
                <c:pt idx="8">
                  <c:v>11</c:v>
                </c:pt>
                <c:pt idx="9">
                  <c:v>64</c:v>
                </c:pt>
                <c:pt idx="10">
                  <c:v>10</c:v>
                </c:pt>
                <c:pt idx="11">
                  <c:v>12.36</c:v>
                </c:pt>
                <c:pt idx="12">
                  <c:v>7</c:v>
                </c:pt>
                <c:pt idx="13">
                  <c:v>62</c:v>
                </c:pt>
              </c:numCache>
            </c:numRef>
          </c:val>
          <c:extLst>
            <c:ext xmlns:c16="http://schemas.microsoft.com/office/drawing/2014/chart" uri="{C3380CC4-5D6E-409C-BE32-E72D297353CC}">
              <c16:uniqueId val="{00000001-0591-4B2A-858B-F364BF799365}"/>
            </c:ext>
          </c:extLst>
        </c:ser>
        <c:ser>
          <c:idx val="2"/>
          <c:order val="2"/>
          <c:tx>
            <c:strRef>
              <c:f>'Υπολογισμοί γραφήματος'!$G$4</c:f>
              <c:strCache>
                <c:ptCount val="1"/>
                <c:pt idx="0">
                  <c:v>ΠΡΩΤΕΪΝΕΣ</c:v>
                </c:pt>
              </c:strCache>
            </c:strRef>
          </c:tx>
          <c:spPr>
            <a:solidFill>
              <a:schemeClr val="bg1">
                <a:lumMod val="65000"/>
              </a:schemeClr>
            </a:solidFill>
            <a:ln>
              <a:noFill/>
            </a:ln>
            <a:effectLst/>
          </c:spPr>
          <c:invertIfNegative val="0"/>
          <c:cat>
            <c:strRef>
              <c:f>'Υπολογισμοί γραφήματος'!$E$5:$E$18</c:f>
              <c:strCache>
                <c:ptCount val="14"/>
                <c:pt idx="0">
                  <c:v>ΗΗΗ</c:v>
                </c:pt>
                <c:pt idx="1">
                  <c:v>ΗΗΗ</c:v>
                </c:pt>
                <c:pt idx="2">
                  <c:v>ΗΗΗ</c:v>
                </c:pt>
                <c:pt idx="3">
                  <c:v>ΗΗΗ</c:v>
                </c:pt>
                <c:pt idx="4">
                  <c:v>ΗΗΗ</c:v>
                </c:pt>
                <c:pt idx="5">
                  <c:v>ΗΗΗ</c:v>
                </c:pt>
                <c:pt idx="6">
                  <c:v>ΗΗΗ</c:v>
                </c:pt>
                <c:pt idx="7">
                  <c:v>ΗΗΗ</c:v>
                </c:pt>
                <c:pt idx="8">
                  <c:v>ΗΗΗ</c:v>
                </c:pt>
                <c:pt idx="9">
                  <c:v>ΗΗΗ</c:v>
                </c:pt>
                <c:pt idx="10">
                  <c:v>ΗΗΗ</c:v>
                </c:pt>
                <c:pt idx="11">
                  <c:v>ΗΗΗ</c:v>
                </c:pt>
                <c:pt idx="12">
                  <c:v>ΗΗΗ</c:v>
                </c:pt>
                <c:pt idx="13">
                  <c:v>ΗΗΗ</c:v>
                </c:pt>
              </c:strCache>
            </c:strRef>
          </c:cat>
          <c:val>
            <c:numRef>
              <c:f>'Υπολογισμοί γραφήματος'!$G$5:$G$18</c:f>
              <c:numCache>
                <c:formatCode>General</c:formatCode>
                <c:ptCount val="14"/>
                <c:pt idx="0">
                  <c:v>18</c:v>
                </c:pt>
                <c:pt idx="1">
                  <c:v>35</c:v>
                </c:pt>
                <c:pt idx="2">
                  <c:v>0</c:v>
                </c:pt>
                <c:pt idx="3">
                  <c:v>2</c:v>
                </c:pt>
                <c:pt idx="4">
                  <c:v>3</c:v>
                </c:pt>
                <c:pt idx="5">
                  <c:v>13.5</c:v>
                </c:pt>
                <c:pt idx="6">
                  <c:v>0</c:v>
                </c:pt>
                <c:pt idx="7">
                  <c:v>10</c:v>
                </c:pt>
                <c:pt idx="8">
                  <c:v>43</c:v>
                </c:pt>
                <c:pt idx="9">
                  <c:v>32</c:v>
                </c:pt>
                <c:pt idx="10">
                  <c:v>2</c:v>
                </c:pt>
                <c:pt idx="11">
                  <c:v>8.81</c:v>
                </c:pt>
                <c:pt idx="12">
                  <c:v>5.43</c:v>
                </c:pt>
                <c:pt idx="13">
                  <c:v>13.5</c:v>
                </c:pt>
              </c:numCache>
            </c:numRef>
          </c:val>
          <c:extLst>
            <c:ext xmlns:c16="http://schemas.microsoft.com/office/drawing/2014/chart" uri="{C3380CC4-5D6E-409C-BE32-E72D297353CC}">
              <c16:uniqueId val="{00000002-0591-4B2A-858B-F364BF799365}"/>
            </c:ext>
          </c:extLst>
        </c:ser>
        <c:ser>
          <c:idx val="3"/>
          <c:order val="3"/>
          <c:tx>
            <c:strRef>
              <c:f>'Υπολογισμοί γραφήματος'!$F$4</c:f>
              <c:strCache>
                <c:ptCount val="1"/>
                <c:pt idx="0">
                  <c:v>ΛΙΠΑΡΑ</c:v>
                </c:pt>
              </c:strCache>
            </c:strRef>
          </c:tx>
          <c:spPr>
            <a:solidFill>
              <a:schemeClr val="accent1"/>
            </a:solidFill>
            <a:ln>
              <a:noFill/>
            </a:ln>
            <a:effectLst/>
          </c:spPr>
          <c:invertIfNegative val="0"/>
          <c:cat>
            <c:strRef>
              <c:f>'Υπολογισμοί γραφήματος'!$E$5:$E$18</c:f>
              <c:strCache>
                <c:ptCount val="14"/>
                <c:pt idx="0">
                  <c:v>ΗΗΗ</c:v>
                </c:pt>
                <c:pt idx="1">
                  <c:v>ΗΗΗ</c:v>
                </c:pt>
                <c:pt idx="2">
                  <c:v>ΗΗΗ</c:v>
                </c:pt>
                <c:pt idx="3">
                  <c:v>ΗΗΗ</c:v>
                </c:pt>
                <c:pt idx="4">
                  <c:v>ΗΗΗ</c:v>
                </c:pt>
                <c:pt idx="5">
                  <c:v>ΗΗΗ</c:v>
                </c:pt>
                <c:pt idx="6">
                  <c:v>ΗΗΗ</c:v>
                </c:pt>
                <c:pt idx="7">
                  <c:v>ΗΗΗ</c:v>
                </c:pt>
                <c:pt idx="8">
                  <c:v>ΗΗΗ</c:v>
                </c:pt>
                <c:pt idx="9">
                  <c:v>ΗΗΗ</c:v>
                </c:pt>
                <c:pt idx="10">
                  <c:v>ΗΗΗ</c:v>
                </c:pt>
                <c:pt idx="11">
                  <c:v>ΗΗΗ</c:v>
                </c:pt>
                <c:pt idx="12">
                  <c:v>ΗΗΗ</c:v>
                </c:pt>
                <c:pt idx="13">
                  <c:v>ΗΗΗ</c:v>
                </c:pt>
              </c:strCache>
            </c:strRef>
          </c:cat>
          <c:val>
            <c:numRef>
              <c:f>'Υπολογισμοί γραφήματος'!$F$5:$F$18</c:f>
              <c:numCache>
                <c:formatCode>General</c:formatCode>
                <c:ptCount val="14"/>
                <c:pt idx="0">
                  <c:v>3.5</c:v>
                </c:pt>
                <c:pt idx="1">
                  <c:v>25</c:v>
                </c:pt>
                <c:pt idx="2">
                  <c:v>0</c:v>
                </c:pt>
                <c:pt idx="3">
                  <c:v>10</c:v>
                </c:pt>
                <c:pt idx="4">
                  <c:v>8</c:v>
                </c:pt>
                <c:pt idx="5">
                  <c:v>21</c:v>
                </c:pt>
                <c:pt idx="6">
                  <c:v>0</c:v>
                </c:pt>
                <c:pt idx="7">
                  <c:v>1.5</c:v>
                </c:pt>
                <c:pt idx="8">
                  <c:v>5</c:v>
                </c:pt>
                <c:pt idx="9">
                  <c:v>22</c:v>
                </c:pt>
                <c:pt idx="10">
                  <c:v>10</c:v>
                </c:pt>
                <c:pt idx="11">
                  <c:v>5.51</c:v>
                </c:pt>
                <c:pt idx="12">
                  <c:v>15</c:v>
                </c:pt>
                <c:pt idx="13">
                  <c:v>21</c:v>
                </c:pt>
              </c:numCache>
            </c:numRef>
          </c:val>
          <c:extLst>
            <c:ext xmlns:c16="http://schemas.microsoft.com/office/drawing/2014/chart" uri="{C3380CC4-5D6E-409C-BE32-E72D297353CC}">
              <c16:uniqueId val="{00000003-0591-4B2A-858B-F364BF799365}"/>
            </c:ext>
          </c:extLst>
        </c:ser>
        <c:dLbls>
          <c:showLegendKey val="0"/>
          <c:showVal val="0"/>
          <c:showCatName val="0"/>
          <c:showSerName val="0"/>
          <c:showPercent val="0"/>
          <c:showBubbleSize val="0"/>
        </c:dLbls>
        <c:gapWidth val="90"/>
        <c:overlap val="100"/>
        <c:axId val="492222544"/>
        <c:axId val="492218624"/>
      </c:barChart>
      <c:catAx>
        <c:axId val="49222254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en-US"/>
          </a:p>
        </c:txPr>
        <c:crossAx val="492218624"/>
        <c:crosses val="autoZero"/>
        <c:auto val="1"/>
        <c:lblAlgn val="ctr"/>
        <c:lblOffset val="100"/>
        <c:noMultiLvlLbl val="0"/>
      </c:catAx>
      <c:valAx>
        <c:axId val="492218624"/>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en-US"/>
          </a:p>
        </c:txPr>
        <c:crossAx val="492222544"/>
        <c:crosses val="autoZero"/>
        <c:crossBetween val="between"/>
        <c:majorUnit val="0.5"/>
      </c:valAx>
      <c:spPr>
        <a:noFill/>
        <a:ln>
          <a:noFill/>
        </a:ln>
        <a:effectLst/>
      </c:spPr>
    </c:plotArea>
    <c:legend>
      <c:legendPos val="r"/>
      <c:layout>
        <c:manualLayout>
          <c:xMode val="edge"/>
          <c:yMode val="edge"/>
          <c:x val="0.83343338042594106"/>
          <c:y val="0"/>
          <c:w val="0.15652897841973018"/>
          <c:h val="0.9848720909886263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85000"/>
                  <a:lumOff val="15000"/>
                </a:schemeClr>
              </a:solidFill>
              <a:latin typeface="Arial"/>
              <a:ea typeface="Arial"/>
              <a:cs typeface="Arial"/>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586106384943088E-2"/>
          <c:y val="7.8232908052268874E-2"/>
          <c:w val="0.72206135665202653"/>
          <c:h val="0.75696071413533206"/>
        </c:manualLayout>
      </c:layout>
      <c:barChart>
        <c:barDir val="col"/>
        <c:grouping val="clustered"/>
        <c:varyColors val="0"/>
        <c:ser>
          <c:idx val="0"/>
          <c:order val="0"/>
          <c:tx>
            <c:strRef>
              <c:f>'Υπολογισμοί γραφήματος'!$G$22</c:f>
              <c:strCache>
                <c:ptCount val="1"/>
                <c:pt idx="0">
                  <c:v>ΘΕΡΜΙΔΕΣ ΠΟΥ ΚΑΤΑΝΑΛΩΘΗΚΑΝ</c:v>
                </c:pt>
              </c:strCache>
            </c:strRef>
          </c:tx>
          <c:spPr>
            <a:solidFill>
              <a:schemeClr val="accent3">
                <a:lumMod val="75000"/>
              </a:schemeClr>
            </a:solidFill>
            <a:ln>
              <a:noFill/>
            </a:ln>
            <a:effectLst/>
          </c:spPr>
          <c:invertIfNegative val="0"/>
          <c:dLbls>
            <c:dLbl>
              <c:idx val="2"/>
              <c:layout>
                <c:manualLayout>
                  <c:x val="0"/>
                  <c:y val="-4.43213296398892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5C-425B-96CA-1DB742A3984B}"/>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'Υπολογισμοί γραφήματος'!$D$23:$D$36</c:f>
              <c:numCache>
                <c:formatCode>m/d/yyyy</c:formatCode>
                <c:ptCount val="14"/>
                <c:pt idx="0">
                  <c:v>44923</c:v>
                </c:pt>
                <c:pt idx="1">
                  <c:v>44922</c:v>
                </c:pt>
                <c:pt idx="2">
                  <c:v>44921</c:v>
                </c:pt>
                <c:pt idx="3">
                  <c:v>44920</c:v>
                </c:pt>
                <c:pt idx="4">
                  <c:v>44919</c:v>
                </c:pt>
                <c:pt idx="5">
                  <c:v>44918</c:v>
                </c:pt>
                <c:pt idx="6">
                  <c:v>44917</c:v>
                </c:pt>
                <c:pt idx="7">
                  <c:v>44916</c:v>
                </c:pt>
                <c:pt idx="8">
                  <c:v>44915</c:v>
                </c:pt>
                <c:pt idx="9">
                  <c:v>44914</c:v>
                </c:pt>
                <c:pt idx="10">
                  <c:v>44913</c:v>
                </c:pt>
                <c:pt idx="11">
                  <c:v>44912</c:v>
                </c:pt>
                <c:pt idx="12">
                  <c:v>44911</c:v>
                </c:pt>
                <c:pt idx="13">
                  <c:v>44910</c:v>
                </c:pt>
              </c:numCache>
            </c:numRef>
          </c:cat>
          <c:val>
            <c:numRef>
              <c:f>'Υπολογισμοί γραφήματος'!$G$23:$G$36</c:f>
              <c:numCache>
                <c:formatCode>#,#00;;;</c:formatCode>
                <c:ptCount val="14"/>
                <c:pt idx="0">
                  <c:v>195</c:v>
                </c:pt>
                <c:pt idx="1">
                  <c:v>265</c:v>
                </c:pt>
                <c:pt idx="2">
                  <c:v>290</c:v>
                </c:pt>
                <c:pt idx="3">
                  <c:v>320</c:v>
                </c:pt>
                <c:pt idx="4">
                  <c:v>350</c:v>
                </c:pt>
                <c:pt idx="5">
                  <c:v>295</c:v>
                </c:pt>
                <c:pt idx="6">
                  <c:v>270</c:v>
                </c:pt>
                <c:pt idx="7">
                  <c:v>325</c:v>
                </c:pt>
                <c:pt idx="8">
                  <c:v>175</c:v>
                </c:pt>
                <c:pt idx="9">
                  <c:v>335</c:v>
                </c:pt>
                <c:pt idx="10">
                  <c:v>205</c:v>
                </c:pt>
                <c:pt idx="11">
                  <c:v>285</c:v>
                </c:pt>
                <c:pt idx="12">
                  <c:v>125</c:v>
                </c:pt>
                <c:pt idx="13">
                  <c:v>150</c:v>
                </c:pt>
              </c:numCache>
            </c:numRef>
          </c:val>
          <c:extLst>
            <c:ext xmlns:c16="http://schemas.microsoft.com/office/drawing/2014/chart" uri="{C3380CC4-5D6E-409C-BE32-E72D297353CC}">
              <c16:uniqueId val="{00000001-245C-425B-96CA-1DB742A3984B}"/>
            </c:ext>
          </c:extLst>
        </c:ser>
        <c:dLbls>
          <c:showLegendKey val="0"/>
          <c:showVal val="0"/>
          <c:showCatName val="0"/>
          <c:showSerName val="0"/>
          <c:showPercent val="0"/>
          <c:showBubbleSize val="0"/>
        </c:dLbls>
        <c:gapWidth val="90"/>
        <c:axId val="492224112"/>
        <c:axId val="492219016"/>
      </c:barChart>
      <c:lineChart>
        <c:grouping val="standard"/>
        <c:varyColors val="0"/>
        <c:ser>
          <c:idx val="1"/>
          <c:order val="1"/>
          <c:tx>
            <c:strRef>
              <c:f>'Υπολογισμοί γραφήματος'!$F$22</c:f>
              <c:strCache>
                <c:ptCount val="1"/>
                <c:pt idx="0">
                  <c:v>ΔΙΑΡΚΕΙΑ (ΛΕΠΤΑ)</c:v>
                </c:pt>
              </c:strCache>
            </c:strRef>
          </c:tx>
          <c:spPr>
            <a:ln w="28575" cap="rnd">
              <a:solidFill>
                <a:schemeClr val="accent1"/>
              </a:solidFill>
              <a:round/>
            </a:ln>
            <a:effectLst/>
          </c:spPr>
          <c:marker>
            <c:symbol val="none"/>
          </c:marker>
          <c:cat>
            <c:multiLvlStrRef>
              <c:f>'Υπολογισμοί γραφήματος'!$D$23:$E$36</c:f>
              <c:multiLvlStrCache>
                <c:ptCount val="14"/>
                <c:lvl>
                  <c:pt idx="0">
                    <c:v>ΗΗΗ</c:v>
                  </c:pt>
                  <c:pt idx="1">
                    <c:v>ΗΗΗ</c:v>
                  </c:pt>
                  <c:pt idx="2">
                    <c:v>ΗΗΗ</c:v>
                  </c:pt>
                  <c:pt idx="3">
                    <c:v>ΗΗΗ</c:v>
                  </c:pt>
                  <c:pt idx="4">
                    <c:v>ΗΗΗ</c:v>
                  </c:pt>
                  <c:pt idx="5">
                    <c:v>ΗΗΗ</c:v>
                  </c:pt>
                  <c:pt idx="6">
                    <c:v>ΗΗΗ</c:v>
                  </c:pt>
                  <c:pt idx="7">
                    <c:v>ΗΗΗ</c:v>
                  </c:pt>
                  <c:pt idx="8">
                    <c:v>ΗΗΗ</c:v>
                  </c:pt>
                  <c:pt idx="9">
                    <c:v>ΗΗΗ</c:v>
                  </c:pt>
                  <c:pt idx="10">
                    <c:v>ΗΗΗ</c:v>
                  </c:pt>
                  <c:pt idx="11">
                    <c:v>ΗΗΗ</c:v>
                  </c:pt>
                  <c:pt idx="12">
                    <c:v>ΗΗΗ</c:v>
                  </c:pt>
                  <c:pt idx="13">
                    <c:v>ΗΗΗ</c:v>
                  </c:pt>
                </c:lvl>
                <c:lvl>
                  <c:pt idx="0">
                    <c:v>28/12/2022</c:v>
                  </c:pt>
                  <c:pt idx="1">
                    <c:v>27/12/2022</c:v>
                  </c:pt>
                  <c:pt idx="2">
                    <c:v>26/12/2022</c:v>
                  </c:pt>
                  <c:pt idx="3">
                    <c:v>25/12/2022</c:v>
                  </c:pt>
                  <c:pt idx="4">
                    <c:v>24/12/2022</c:v>
                  </c:pt>
                  <c:pt idx="5">
                    <c:v>23/12/2022</c:v>
                  </c:pt>
                  <c:pt idx="6">
                    <c:v>22/12/2022</c:v>
                  </c:pt>
                  <c:pt idx="7">
                    <c:v>21/12/2022</c:v>
                  </c:pt>
                  <c:pt idx="8">
                    <c:v>20/12/2022</c:v>
                  </c:pt>
                  <c:pt idx="9">
                    <c:v>19/12/2022</c:v>
                  </c:pt>
                  <c:pt idx="10">
                    <c:v>18/12/2022</c:v>
                  </c:pt>
                  <c:pt idx="11">
                    <c:v>17/12/2022</c:v>
                  </c:pt>
                  <c:pt idx="12">
                    <c:v>16/12/2022</c:v>
                  </c:pt>
                  <c:pt idx="13">
                    <c:v>15/12/2022</c:v>
                  </c:pt>
                </c:lvl>
              </c:multiLvlStrCache>
            </c:multiLvlStrRef>
          </c:cat>
          <c:val>
            <c:numRef>
              <c:f>'Υπολογισμοί γραφήματος'!$F$23:$F$36</c:f>
              <c:numCache>
                <c:formatCode>#,#00;;;</c:formatCode>
                <c:ptCount val="14"/>
                <c:pt idx="0">
                  <c:v>20</c:v>
                </c:pt>
                <c:pt idx="1">
                  <c:v>25</c:v>
                </c:pt>
                <c:pt idx="2">
                  <c:v>40</c:v>
                </c:pt>
                <c:pt idx="3">
                  <c:v>35</c:v>
                </c:pt>
                <c:pt idx="4">
                  <c:v>45</c:v>
                </c:pt>
                <c:pt idx="5">
                  <c:v>20</c:v>
                </c:pt>
                <c:pt idx="6">
                  <c:v>40</c:v>
                </c:pt>
                <c:pt idx="7">
                  <c:v>45</c:v>
                </c:pt>
                <c:pt idx="8">
                  <c:v>40</c:v>
                </c:pt>
                <c:pt idx="9">
                  <c:v>30</c:v>
                </c:pt>
                <c:pt idx="10">
                  <c:v>40</c:v>
                </c:pt>
                <c:pt idx="11">
                  <c:v>20</c:v>
                </c:pt>
                <c:pt idx="12">
                  <c:v>25</c:v>
                </c:pt>
                <c:pt idx="13">
                  <c:v>30</c:v>
                </c:pt>
              </c:numCache>
            </c:numRef>
          </c:val>
          <c:smooth val="0"/>
          <c:extLst>
            <c:ext xmlns:c16="http://schemas.microsoft.com/office/drawing/2014/chart" uri="{C3380CC4-5D6E-409C-BE32-E72D297353CC}">
              <c16:uniqueId val="{00000002-245C-425B-96CA-1DB742A3984B}"/>
            </c:ext>
          </c:extLst>
        </c:ser>
        <c:dLbls>
          <c:showLegendKey val="0"/>
          <c:showVal val="0"/>
          <c:showCatName val="0"/>
          <c:showSerName val="0"/>
          <c:showPercent val="0"/>
          <c:showBubbleSize val="0"/>
        </c:dLbls>
        <c:marker val="1"/>
        <c:smooth val="0"/>
        <c:axId val="492224112"/>
        <c:axId val="492219016"/>
      </c:lineChart>
      <c:catAx>
        <c:axId val="492224112"/>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21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92219016"/>
        <c:crosses val="autoZero"/>
        <c:auto val="0"/>
        <c:lblAlgn val="ctr"/>
        <c:lblOffset val="100"/>
        <c:noMultiLvlLbl val="1"/>
      </c:catAx>
      <c:valAx>
        <c:axId val="492219016"/>
        <c:scaling>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numFmt formatCode="#,#00;;;"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92224112"/>
        <c:crosses val="autoZero"/>
        <c:crossBetween val="between"/>
      </c:valAx>
      <c:spPr>
        <a:noFill/>
        <a:ln>
          <a:noFill/>
        </a:ln>
        <a:effectLst/>
      </c:spPr>
    </c:plotArea>
    <c:legend>
      <c:legendPos val="tr"/>
      <c:layout>
        <c:manualLayout>
          <c:xMode val="edge"/>
          <c:yMode val="edge"/>
          <c:x val="0.78222327472223863"/>
          <c:y val="7.6196618938165192E-2"/>
          <c:w val="0.21273472394898005"/>
          <c:h val="0.1960893865610058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a:ea typeface="Arial"/>
              <a:cs typeface="Arial"/>
            </a:defRPr>
          </a:pPr>
          <a:endParaRPr lang="en-US"/>
        </a:p>
      </c:txPr>
    </c:legend>
    <c:plotVisOnly val="0"/>
    <c:dispBlanksAs val="gap"/>
    <c:showDLblsOverMax val="0"/>
  </c:chart>
  <c:spPr>
    <a:noFill/>
    <a:ln w="9525" cap="flat" cmpd="sng" algn="ctr">
      <a:noFill/>
      <a:round/>
    </a:ln>
    <a:effectLst/>
  </c:spPr>
  <c:txPr>
    <a:bodyPr/>
    <a:lstStyle/>
    <a:p>
      <a:pPr>
        <a:defRPr sz="1100"/>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3.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chart" Target="/xl/charts/chart22.xml" Id="rId4" /><Relationship Type="http://schemas.openxmlformats.org/officeDocument/2006/relationships/hyperlink" Target="#'&#916;&#921;&#913;&#921;&#932;&#913;'!A1" TargetMode="External" Id="rId2" /><Relationship Type="http://schemas.openxmlformats.org/officeDocument/2006/relationships/hyperlink" Target="#'&#913;&#931;&#922;&#919;&#931;&#919;'!A1" TargetMode="External" Id="rId1" /></Relationships>
</file>

<file path=xl/drawings/_rels/drawing22.xml.rels>&#65279;<?xml version="1.0" encoding="utf-8"?><Relationships xmlns="http://schemas.openxmlformats.org/package/2006/relationships"><Relationship Type="http://schemas.openxmlformats.org/officeDocument/2006/relationships/hyperlink" Target="#'&#913;&#931;&#922;&#919;&#931;&#919;'!A1" TargetMode="External" Id="rId2" /><Relationship Type="http://schemas.openxmlformats.org/officeDocument/2006/relationships/hyperlink" Target="#'&#931;&#932;&#927;&#935;&#927;&#921;'!A1" TargetMode="External" Id="rId1" /></Relationships>
</file>

<file path=xl/drawings/_rels/drawing31.xml.rels>&#65279;<?xml version="1.0" encoding="utf-8"?><Relationships xmlns="http://schemas.openxmlformats.org/package/2006/relationships"><Relationship Type="http://schemas.openxmlformats.org/officeDocument/2006/relationships/hyperlink" Target="#'&#931;&#932;&#927;&#935;&#927;&#921;'!A1" TargetMode="External" Id="rId2" /><Relationship Type="http://schemas.openxmlformats.org/officeDocument/2006/relationships/hyperlink" Target="#'&#916;&#921;&#913;&#921;&#932;&#913;'!A1" TargetMode="External" Id="rId1" /></Relationships>
</file>

<file path=xl/drawings/drawing13.xml><?xml version="1.0" encoding="utf-8"?>
<xdr:wsDr xmlns:xdr="http://schemas.openxmlformats.org/drawingml/2006/spreadsheetDrawing" xmlns:a="http://schemas.openxmlformats.org/drawingml/2006/main">
  <xdr:twoCellAnchor editAs="oneCell">
    <xdr:from>
      <xdr:col>9</xdr:col>
      <xdr:colOff>266700</xdr:colOff>
      <xdr:row>0</xdr:row>
      <xdr:rowOff>85725</xdr:rowOff>
    </xdr:from>
    <xdr:to>
      <xdr:col>9</xdr:col>
      <xdr:colOff>723900</xdr:colOff>
      <xdr:row>0</xdr:row>
      <xdr:rowOff>390524</xdr:rowOff>
    </xdr:to>
    <xdr:sp macro="" textlink="">
      <xdr:nvSpPr>
        <xdr:cNvPr id="2" name="Άσκηση" descr="Κουμπί περιήγησης &quot;Άσκηση&quot;">
          <a:hlinkClick xmlns:r="http://schemas.openxmlformats.org/officeDocument/2006/relationships" r:id="rId1" tooltip="Επιλέξτε το για να προβάλετε το φύλλο εργασίας &quot;Άσκηση&quot;"/>
          <a:extLst>
            <a:ext uri="{FF2B5EF4-FFF2-40B4-BE49-F238E27FC236}">
              <a16:creationId xmlns:a16="http://schemas.microsoft.com/office/drawing/2014/main" id="{00000000-0008-0000-0000-000002000000}"/>
            </a:ext>
          </a:extLst>
        </xdr:cNvPr>
        <xdr:cNvSpPr/>
      </xdr:nvSpPr>
      <xdr:spPr>
        <a:xfrm>
          <a:off x="9953625"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el">
              <a:solidFill>
                <a:schemeClr val="bg1"/>
              </a:solidFill>
              <a:latin typeface="Arial Black" panose="020B0A04020102020204" pitchFamily="34" charset="0"/>
            </a:rPr>
            <a:t>&lt;</a:t>
          </a:r>
        </a:p>
      </xdr:txBody>
    </xdr:sp>
    <xdr:clientData fPrintsWithSheet="0"/>
  </xdr:twoCellAnchor>
  <xdr:twoCellAnchor editAs="oneCell">
    <xdr:from>
      <xdr:col>10</xdr:col>
      <xdr:colOff>266700</xdr:colOff>
      <xdr:row>0</xdr:row>
      <xdr:rowOff>85725</xdr:rowOff>
    </xdr:from>
    <xdr:to>
      <xdr:col>10</xdr:col>
      <xdr:colOff>723900</xdr:colOff>
      <xdr:row>0</xdr:row>
      <xdr:rowOff>390524</xdr:rowOff>
    </xdr:to>
    <xdr:sp macro="" textlink="">
      <xdr:nvSpPr>
        <xdr:cNvPr id="3" name="Δίαιτα" descr="Κουμπί περιήγησης &quot;Δίαιτα&quot;">
          <a:hlinkClick xmlns:r="http://schemas.openxmlformats.org/officeDocument/2006/relationships" r:id="rId2" tooltip="Επιλέξτε το για να προβάλετε το φύλλο εργασίας &quot;Δίαιτα&quot;"/>
          <a:extLst>
            <a:ext uri="{FF2B5EF4-FFF2-40B4-BE49-F238E27FC236}">
              <a16:creationId xmlns:a16="http://schemas.microsoft.com/office/drawing/2014/main" id="{00000000-0008-0000-0000-000003000000}"/>
            </a:ext>
          </a:extLst>
        </xdr:cNvPr>
        <xdr:cNvSpPr/>
      </xdr:nvSpPr>
      <xdr:spPr>
        <a:xfrm>
          <a:off x="10925175"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el" sz="1100" b="0">
              <a:solidFill>
                <a:schemeClr val="bg1"/>
              </a:solidFill>
              <a:latin typeface="Arial Black" panose="020B0A04020102020204" pitchFamily="34" charset="0"/>
            </a:rPr>
            <a:t>&gt;</a:t>
          </a:r>
        </a:p>
      </xdr:txBody>
    </xdr:sp>
    <xdr:clientData fPrintsWithSheet="0"/>
  </xdr:twoCellAnchor>
  <xdr:twoCellAnchor editAs="oneCell">
    <xdr:from>
      <xdr:col>2</xdr:col>
      <xdr:colOff>38100</xdr:colOff>
      <xdr:row>3</xdr:row>
      <xdr:rowOff>38101</xdr:rowOff>
    </xdr:from>
    <xdr:to>
      <xdr:col>11</xdr:col>
      <xdr:colOff>0</xdr:colOff>
      <xdr:row>5</xdr:row>
      <xdr:rowOff>400051</xdr:rowOff>
    </xdr:to>
    <xdr:graphicFrame macro="">
      <xdr:nvGraphicFramePr>
        <xdr:cNvPr id="19" name="ΓράφημαΑνάλυσηςΔίαιτας" descr="Γράφημα σωρευμένων ράβδων 100% που δείχνει τις τελευταίες 14 ημέρες καταχωρήσεων δίαιτας, όπως τις καταχωρήσεις για το λίπος, τις πρωτεΐνες, τους υδατάνθρακες και τις θερμίδες">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28575</xdr:colOff>
      <xdr:row>7</xdr:row>
      <xdr:rowOff>1</xdr:rowOff>
    </xdr:from>
    <xdr:to>
      <xdr:col>10</xdr:col>
      <xdr:colOff>981075</xdr:colOff>
      <xdr:row>13</xdr:row>
      <xdr:rowOff>581025</xdr:rowOff>
    </xdr:to>
    <xdr:graphicFrame macro="">
      <xdr:nvGraphicFramePr>
        <xdr:cNvPr id="21" name="ΓράφημαΑνάλυσηςΆσκησης" descr="Γράφημα ομαδοποιημένων στηλών και γραμμών, που εμφανίζει τις θερμίδες που κάψατε και τη διάρκεια σε λεπτά των τελευταίων 14 καταχωρήσεων για την άσκηση">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304800</xdr:colOff>
      <xdr:row>0</xdr:row>
      <xdr:rowOff>66675</xdr:rowOff>
    </xdr:from>
    <xdr:to>
      <xdr:col>6</xdr:col>
      <xdr:colOff>762000</xdr:colOff>
      <xdr:row>0</xdr:row>
      <xdr:rowOff>371474</xdr:rowOff>
    </xdr:to>
    <xdr:sp macro="" textlink="">
      <xdr:nvSpPr>
        <xdr:cNvPr id="2" name="Στόχοι" descr="Κουμπί περιήγησης &quot;Στόχοι&quot;">
          <a:hlinkClick xmlns:r="http://schemas.openxmlformats.org/officeDocument/2006/relationships" r:id="rId1" tooltip="Επιλέξτε το για να προβάλετε το φύλλο εργασίας &quot;Στόχοι&quot;"/>
          <a:extLst>
            <a:ext uri="{FF2B5EF4-FFF2-40B4-BE49-F238E27FC236}">
              <a16:creationId xmlns:a16="http://schemas.microsoft.com/office/drawing/2014/main" id="{00000000-0008-0000-0100-000002000000}"/>
            </a:ext>
          </a:extLst>
        </xdr:cNvPr>
        <xdr:cNvSpPr/>
      </xdr:nvSpPr>
      <xdr:spPr>
        <a:xfrm>
          <a:off x="7096125"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el" sz="1100" b="0">
              <a:solidFill>
                <a:schemeClr val="bg1"/>
              </a:solidFill>
              <a:latin typeface="Arial Black" panose="020B0A04020102020204" pitchFamily="34" charset="0"/>
            </a:rPr>
            <a:t>&lt;</a:t>
          </a:r>
        </a:p>
      </xdr:txBody>
    </xdr:sp>
    <xdr:clientData fPrintsWithSheet="0"/>
  </xdr:twoCellAnchor>
  <xdr:twoCellAnchor editAs="oneCell">
    <xdr:from>
      <xdr:col>7</xdr:col>
      <xdr:colOff>228600</xdr:colOff>
      <xdr:row>0</xdr:row>
      <xdr:rowOff>66675</xdr:rowOff>
    </xdr:from>
    <xdr:to>
      <xdr:col>7</xdr:col>
      <xdr:colOff>685800</xdr:colOff>
      <xdr:row>0</xdr:row>
      <xdr:rowOff>371474</xdr:rowOff>
    </xdr:to>
    <xdr:sp macro="" textlink="">
      <xdr:nvSpPr>
        <xdr:cNvPr id="3" name="Άσκηση" descr="Κουμπί περιήγησης &quot;Άσκηση&quot;">
          <a:hlinkClick xmlns:r="http://schemas.openxmlformats.org/officeDocument/2006/relationships" r:id="rId2" tooltip="Επιλέξτε το για να προβάλετε το φύλλο εργασίας &quot;Άσκηση&quot;"/>
          <a:extLst>
            <a:ext uri="{FF2B5EF4-FFF2-40B4-BE49-F238E27FC236}">
              <a16:creationId xmlns:a16="http://schemas.microsoft.com/office/drawing/2014/main" id="{00000000-0008-0000-0100-000003000000}"/>
            </a:ext>
          </a:extLst>
        </xdr:cNvPr>
        <xdr:cNvSpPr/>
      </xdr:nvSpPr>
      <xdr:spPr>
        <a:xfrm>
          <a:off x="8096250"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el" sz="1100" b="0">
              <a:solidFill>
                <a:schemeClr val="bg1"/>
              </a:solidFill>
              <a:latin typeface="Arial Black" panose="020B0A04020102020204" pitchFamily="34" charset="0"/>
            </a:rPr>
            <a:t>&gt;</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editAs="oneCell">
    <xdr:from>
      <xdr:col>5</xdr:col>
      <xdr:colOff>257175</xdr:colOff>
      <xdr:row>0</xdr:row>
      <xdr:rowOff>109538</xdr:rowOff>
    </xdr:from>
    <xdr:to>
      <xdr:col>5</xdr:col>
      <xdr:colOff>714375</xdr:colOff>
      <xdr:row>0</xdr:row>
      <xdr:rowOff>414337</xdr:rowOff>
    </xdr:to>
    <xdr:sp macro="" textlink="">
      <xdr:nvSpPr>
        <xdr:cNvPr id="2" name="Δίαιτα" descr="Κουμπί περιήγησης &quot;Δίαιτα&quot;">
          <a:hlinkClick xmlns:r="http://schemas.openxmlformats.org/officeDocument/2006/relationships" r:id="rId1" tooltip="Επιλέξτε το για να προβάλετε το φύλλο εργασίας &quot;Δίαιτα&quot;"/>
          <a:extLst>
            <a:ext uri="{FF2B5EF4-FFF2-40B4-BE49-F238E27FC236}">
              <a16:creationId xmlns:a16="http://schemas.microsoft.com/office/drawing/2014/main" id="{00000000-0008-0000-0200-000002000000}"/>
            </a:ext>
          </a:extLst>
        </xdr:cNvPr>
        <xdr:cNvSpPr/>
      </xdr:nvSpPr>
      <xdr:spPr>
        <a:xfrm>
          <a:off x="7648575"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el" sz="1100" b="0">
              <a:solidFill>
                <a:schemeClr val="bg1"/>
              </a:solidFill>
              <a:latin typeface="Arial Black" panose="020B0A04020102020204" pitchFamily="34" charset="0"/>
            </a:rPr>
            <a:t>&lt;</a:t>
          </a:r>
        </a:p>
      </xdr:txBody>
    </xdr:sp>
    <xdr:clientData fPrintsWithSheet="0"/>
  </xdr:twoCellAnchor>
  <xdr:twoCellAnchor editAs="oneCell">
    <xdr:from>
      <xdr:col>6</xdr:col>
      <xdr:colOff>266700</xdr:colOff>
      <xdr:row>0</xdr:row>
      <xdr:rowOff>109538</xdr:rowOff>
    </xdr:from>
    <xdr:to>
      <xdr:col>6</xdr:col>
      <xdr:colOff>723900</xdr:colOff>
      <xdr:row>0</xdr:row>
      <xdr:rowOff>414337</xdr:rowOff>
    </xdr:to>
    <xdr:sp macro="" textlink="">
      <xdr:nvSpPr>
        <xdr:cNvPr id="3" name="Στόχοι" descr="Κουμπί περιήγησης &quot;Στόχοι&quot;">
          <a:hlinkClick xmlns:r="http://schemas.openxmlformats.org/officeDocument/2006/relationships" r:id="rId2" tooltip="Επιλέξτε το για να προβάλετε το φύλλο εργασίας &quot;Στόχοι&quot;"/>
          <a:extLst>
            <a:ext uri="{FF2B5EF4-FFF2-40B4-BE49-F238E27FC236}">
              <a16:creationId xmlns:a16="http://schemas.microsoft.com/office/drawing/2014/main" id="{00000000-0008-0000-0200-000003000000}"/>
            </a:ext>
          </a:extLst>
        </xdr:cNvPr>
        <xdr:cNvSpPr/>
      </xdr:nvSpPr>
      <xdr:spPr>
        <a:xfrm>
          <a:off x="10029825"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el" sz="1100" b="0">
              <a:solidFill>
                <a:schemeClr val="bg1"/>
              </a:solidFill>
              <a:latin typeface="Arial Black" panose="020B0A04020102020204" pitchFamily="34" charset="0"/>
            </a:rPr>
            <a:t>&gt;</a:t>
          </a:r>
        </a:p>
      </xdr:txBody>
    </xdr:sp>
    <xdr:clientData fPrintsWithSheet="0"/>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Δίαιτα" displayName="Δίαιτα" ref="B3:I19" totalsRowShown="0" dataDxfId="14">
  <autoFilter ref="B3:I19" xr:uid="{00000000-0009-0000-0100-000001000000}"/>
  <tableColumns count="8">
    <tableColumn id="1" xr3:uid="{00000000-0010-0000-0000-000001000000}" name="ΗΜΕΡΟΜΗΝΙΑ" dataDxfId="13" dataCellStyle="Ημερομηνία"/>
    <tableColumn id="2" xr3:uid="{00000000-0010-0000-0000-000002000000}" name="ΩΡΑ" dataDxfId="12" dataCellStyle="Ώρα"/>
    <tableColumn id="3" xr3:uid="{00000000-0010-0000-0000-000003000000}" name="ΠΕΡΙΓΡΑΦΗ" dataDxfId="11"/>
    <tableColumn id="4" xr3:uid="{00000000-0010-0000-0000-000004000000}" name="ΘΕΡΜΙΔΕΣ" dataDxfId="10" dataCellStyle="Αριθμός"/>
    <tableColumn id="5" xr3:uid="{00000000-0010-0000-0000-000005000000}" name="ΥΔΑΤΑΝΘΡΑΚΕΣ" dataDxfId="9" dataCellStyle="Αριθμός"/>
    <tableColumn id="6" xr3:uid="{00000000-0010-0000-0000-000006000000}" name="ΠΡΩΤΕΪΝΕΣ" dataDxfId="8" dataCellStyle="Αριθμός"/>
    <tableColumn id="7" xr3:uid="{00000000-0010-0000-0000-000007000000}" name="ΛΙΠΑΡΑ" dataDxfId="7" dataCellStyle="Αριθμός"/>
    <tableColumn id="8" xr3:uid="{00000000-0010-0000-0000-000008000000}" name="ΣΗΜΕΙΩΣΕΙΣ" dataDxfId="6"/>
  </tableColumns>
  <tableStyleInfo name="Δίαιτα" showFirstColumn="0" showLastColumn="0" showRowStripes="1" showColumnStripes="0"/>
  <extLst>
    <ext xmlns:x14="http://schemas.microsoft.com/office/spreadsheetml/2009/9/main" uri="{504A1905-F514-4f6f-8877-14C23A59335A}">
      <x14:table altTextSummary="Πληκτρολογήστε πληροφορίες δίαιτας, όπως ημερομηνία, ώρα, περιγραφή, θερμίδες, υδατάνθρακες, πρωτεΐνη, λίπος και τυχόν σημειώσεις"/>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Άσκηση" displayName="Άσκηση" ref="B3:E20" totalsRowShown="0" headerRowDxfId="5" dataDxfId="4">
  <autoFilter ref="B3:E20" xr:uid="{00000000-0009-0000-0100-000002000000}"/>
  <tableColumns count="4">
    <tableColumn id="1" xr3:uid="{00000000-0010-0000-0100-000001000000}" name="ΗΜΕΡΟΜΗΝΙΑ" dataDxfId="3" dataCellStyle="Ημερομηνία"/>
    <tableColumn id="2" xr3:uid="{00000000-0010-0000-0100-000002000000}" name="ΔΙΑΡΚΕΙΑ (ΛΕΠΤΑ)" dataDxfId="2" dataCellStyle="Αριθμός"/>
    <tableColumn id="3" xr3:uid="{00000000-0010-0000-0100-000003000000}" name="ΘΕΡΜΙΔΕΣ ΠΟΥ ΚΑΤΑΝΑΛΩΘΗΚΑΝ" dataDxfId="1" dataCellStyle="Αριθμός"/>
    <tableColumn id="4" xr3:uid="{00000000-0010-0000-0100-000004000000}" name="ΣΗΜΕΙΩΣΕΙΣ" dataDxfId="0"/>
  </tableColumns>
  <tableStyleInfo name="Δίαιτα" showFirstColumn="0" showLastColumn="0" showRowStripes="1" showColumnStripes="0"/>
  <extLst>
    <ext xmlns:x14="http://schemas.microsoft.com/office/spreadsheetml/2009/9/main" uri="{504A1905-F514-4f6f-8877-14C23A59335A}">
      <x14:table altTextSummary="Πληκτρολογήστε πληροφορίες άσκησης, όπως ημερομηνία, διάρκεια, θερμίδες που κάψατε και τυχόν σημειώσεις"/>
    </ext>
  </extLst>
</table>
</file>

<file path=xl/theme/theme11.xml><?xml version="1.0" encoding="utf-8"?>
<a:theme xmlns:a="http://schemas.openxmlformats.org/drawingml/2006/main" name="Office Theme">
  <a:themeElements>
    <a:clrScheme name="Diet and exercise journal">
      <a:dk1>
        <a:srgbClr val="000000"/>
      </a:dk1>
      <a:lt1>
        <a:srgbClr val="FFFFFF"/>
      </a:lt1>
      <a:dk2>
        <a:srgbClr val="284C5F"/>
      </a:dk2>
      <a:lt2>
        <a:srgbClr val="F0F0F0"/>
      </a:lt2>
      <a:accent1>
        <a:srgbClr val="90CF47"/>
      </a:accent1>
      <a:accent2>
        <a:srgbClr val="1EAA91"/>
      </a:accent2>
      <a:accent3>
        <a:srgbClr val="1E8496"/>
      </a:accent3>
      <a:accent4>
        <a:srgbClr val="AD639E"/>
      </a:accent4>
      <a:accent5>
        <a:srgbClr val="CF5539"/>
      </a:accent5>
      <a:accent6>
        <a:srgbClr val="E9A339"/>
      </a:accent6>
      <a:hlink>
        <a:srgbClr val="1E8496"/>
      </a:hlink>
      <a:folHlink>
        <a:srgbClr val="AD639E"/>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2" /><Relationship Type="http://schemas.openxmlformats.org/officeDocument/2006/relationships/externalLinkPath" Target="file:///C:\Users\ABC%20Work\Dropbox\Development\AccessibilityTask_Excel\21-30\TF04036851_Diet%20and%20exercise%20journal_MZM_v2.xltx" TargetMode="Externa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K14"/>
  <sheetViews>
    <sheetView showGridLines="0" tabSelected="1" zoomScaleNormal="100" workbookViewId="0"/>
  </sheetViews>
  <sheetFormatPr defaultRowHeight="14.25" x14ac:dyDescent="0.2"/>
  <cols>
    <col min="1" max="1" width="2.625" customWidth="1"/>
    <col min="2" max="2" width="38.25" style="33" customWidth="1"/>
    <col min="3" max="3" width="16.375" customWidth="1"/>
    <col min="4" max="8" width="10.375" customWidth="1"/>
    <col min="9" max="9" width="18" customWidth="1"/>
    <col min="10" max="10" width="12.75" customWidth="1"/>
    <col min="11" max="11" width="13" customWidth="1"/>
    <col min="12" max="12" width="2.625" customWidth="1"/>
  </cols>
  <sheetData>
    <row r="1" spans="2:11" ht="46.5" customHeight="1" x14ac:dyDescent="0.7">
      <c r="B1" s="30">
        <f ca="1">TODAY()</f>
        <v>44903</v>
      </c>
      <c r="C1" s="23" t="s">
        <v>7</v>
      </c>
      <c r="D1" s="23"/>
      <c r="E1" s="23"/>
      <c r="F1" s="23"/>
      <c r="G1" s="23"/>
      <c r="H1" s="23"/>
      <c r="I1" s="23"/>
      <c r="J1" s="25" t="s">
        <v>11</v>
      </c>
      <c r="K1" s="25" t="s">
        <v>12</v>
      </c>
    </row>
    <row r="2" spans="2:11" ht="46.5" customHeight="1" x14ac:dyDescent="0.2">
      <c r="B2" s="29" t="s">
        <v>0</v>
      </c>
      <c r="C2" s="1" t="s">
        <v>8</v>
      </c>
    </row>
    <row r="3" spans="2:11" ht="46.5" customHeight="1" x14ac:dyDescent="0.5">
      <c r="B3" s="31">
        <f ca="1">ΗμερομηνίαΈναρξης+121</f>
        <v>45024</v>
      </c>
      <c r="C3" s="16" t="s">
        <v>9</v>
      </c>
      <c r="D3" s="16"/>
      <c r="E3" s="16"/>
      <c r="F3" s="16"/>
      <c r="G3" s="16"/>
      <c r="H3" s="16"/>
      <c r="I3" s="16"/>
      <c r="J3" s="16"/>
      <c r="K3" s="16"/>
    </row>
    <row r="4" spans="2:11" ht="46.5" customHeight="1" x14ac:dyDescent="0.2">
      <c r="B4" s="29" t="s">
        <v>1</v>
      </c>
    </row>
    <row r="5" spans="2:11" ht="46.5" customHeight="1" x14ac:dyDescent="0.5">
      <c r="B5" s="24">
        <v>220</v>
      </c>
    </row>
    <row r="6" spans="2:11" ht="46.5" customHeight="1" x14ac:dyDescent="0.2">
      <c r="B6" s="19" t="s">
        <v>2</v>
      </c>
    </row>
    <row r="7" spans="2:11" ht="46.5" customHeight="1" x14ac:dyDescent="0.5">
      <c r="B7" s="24">
        <v>180</v>
      </c>
      <c r="C7" s="16" t="s">
        <v>10</v>
      </c>
      <c r="D7" s="16"/>
      <c r="E7" s="16"/>
      <c r="F7" s="16"/>
      <c r="G7" s="16"/>
      <c r="H7" s="16"/>
      <c r="I7" s="16"/>
      <c r="J7" s="16"/>
      <c r="K7" s="16"/>
    </row>
    <row r="8" spans="2:11" ht="46.5" customHeight="1" x14ac:dyDescent="0.2">
      <c r="B8" s="19" t="s">
        <v>3</v>
      </c>
    </row>
    <row r="9" spans="2:11" ht="46.5" customHeight="1" x14ac:dyDescent="0.5">
      <c r="B9" s="32">
        <f>ΑρχικόΒάρος-ΤελικόΒάρος</f>
        <v>40</v>
      </c>
    </row>
    <row r="10" spans="2:11" ht="46.5" customHeight="1" x14ac:dyDescent="0.2">
      <c r="B10" s="20" t="s">
        <v>4</v>
      </c>
    </row>
    <row r="11" spans="2:11" ht="46.5" customHeight="1" x14ac:dyDescent="0.5">
      <c r="B11" s="32">
        <f ca="1">ΗμερομηνίαΛήξης-ΗμερομηνίαΈναρξης</f>
        <v>121</v>
      </c>
      <c r="J11" s="2"/>
      <c r="K11" s="2"/>
    </row>
    <row r="12" spans="2:11" ht="46.5" customHeight="1" x14ac:dyDescent="0.2">
      <c r="B12" s="20" t="s">
        <v>5</v>
      </c>
      <c r="J12" s="2"/>
      <c r="K12" s="2"/>
    </row>
    <row r="13" spans="2:11" ht="46.5" customHeight="1" x14ac:dyDescent="0.5">
      <c r="B13" s="22">
        <f ca="1">ΒάροςΣτόχος/B11</f>
        <v>0.33057851239669422</v>
      </c>
      <c r="J13" s="2"/>
      <c r="K13" s="2"/>
    </row>
    <row r="14" spans="2:11" ht="46.5" customHeight="1" x14ac:dyDescent="0.2">
      <c r="B14" s="20" t="s">
        <v>6</v>
      </c>
    </row>
  </sheetData>
  <dataValidations count="15">
    <dataValidation allowBlank="1" showInputMessage="1" showErrorMessage="1" prompt="Εισαγάγετε την ημερομηνία έναρξης σε αυτό το κελί. Ενημερώστε την ημερομηνία λήξης, το αρχικό βάρος και το επιθυμητό τελικό βάρος στα κελιά που βρίσκονται από κάτω. Η Απώλεια βάρους, οι Ημέρες απώλειας και η Απώλεια ανά ημέρα υπολογίζονται αυτόματα" sqref="B1" xr:uid="{00000000-0002-0000-0000-000000000000}"/>
    <dataValidation allowBlank="1" showInputMessage="1" showErrorMessage="1" prompt="Δημιουργήστε ένα ημερολόγιο διατροφής και άσκησης σε αυτό το βιβλίο εργασίας. Εισαγάγετε το αρχικό και το επιθυμητό βάρος για να υπολογίσετε την απώλεια κιλών στο φύλλο εργασίας. Τα γραφήματα απεικονίζουν τα αποτελέσματα της διατροφής και της άσκησης" sqref="A1" xr:uid="{00000000-0002-0000-0000-000001000000}"/>
    <dataValidation allowBlank="1" showInputMessage="1" showErrorMessage="1" prompt="Εισαγάγετε την ημερομηνία λήξης σε αυτό το κελί" sqref="B3" xr:uid="{00000000-0002-0000-0000-000002000000}"/>
    <dataValidation allowBlank="1" showInputMessage="1" showErrorMessage="1" prompt="Πληκτρολογήστε το αρχικό βάρος σε αυτό το κελί" sqref="B5" xr:uid="{00000000-0002-0000-0000-000003000000}"/>
    <dataValidation allowBlank="1" showInputMessage="1" showErrorMessage="1" prompt="Πληκτρολογήστε το τελικό βάρος σε αυτό το κελί" sqref="B7" xr:uid="{00000000-0002-0000-0000-000004000000}"/>
    <dataValidation allowBlank="1" showInputMessage="1" showErrorMessage="1" prompt="Η επιθυμητή απώλεια βάρους υπολογίζεται αυτόματα σε αυτό το κελί" sqref="B9" xr:uid="{00000000-0002-0000-0000-000005000000}"/>
    <dataValidation allowBlank="1" showInputMessage="1" showErrorMessage="1" prompt="Η διάρκεια απώλειας βάρους σε ημέρες υπολογίζεται αυτόματα σε αυτό το κελί" sqref="B11" xr:uid="{00000000-0002-0000-0000-000006000000}"/>
    <dataValidation allowBlank="1" showInputMessage="1" showErrorMessage="1" prompt="Η απώλεια βάρους ανά ημέρα υπολογίζεται αυτόματα σε αυτό το κελί" sqref="B13" xr:uid="{00000000-0002-0000-0000-000007000000}"/>
    <dataValidation allowBlank="1" showInputMessage="1" showErrorMessage="1" prompt="Ο τίτλος αυτού του φύλλου εργασίας είναι σε αυτό το κελί. Επιλέξτε το κελί J1 για να μεταβείτε στο φύλλο εργασίας &quot;Άσκηση&quot; και το κελί K1 για να μεταβείτε στο φύλλο εργασίας &quot;Διατροφή&quot;" sqref="C1" xr:uid="{00000000-0002-0000-0000-000008000000}"/>
    <dataValidation allowBlank="1" showInputMessage="1" showErrorMessage="1" prompt="Σύνδεση περιήγησης στο φύλλο εργασίας &quot;Άσκηση&quot;" sqref="J1" xr:uid="{00000000-0002-0000-0000-000009000000}"/>
    <dataValidation allowBlank="1" showInputMessage="1" showErrorMessage="1" prompt="Σύνδεση περιήγησης στο φύλλο εργασίας &quot;Δίαιτα&quot;" sqref="K1" xr:uid="{00000000-0002-0000-0000-00000A000000}"/>
    <dataValidation allowBlank="1" showInputMessage="1" showErrorMessage="1" prompt="Η Ανάλυση δίαιτας βασίζεται σε καταχωρήσεις από το φύλλο εργασίας &quot;Δίαιτα&quot;" sqref="C3" xr:uid="{00000000-0002-0000-0000-00000B000000}"/>
    <dataValidation allowBlank="1" showInputMessage="1" showErrorMessage="1" prompt="Η Ανάλυση άσκησης βασίζεται σε καταχωρήσεις από το φύλλο εργασίας &quot;Άσκηση&quot;" sqref="C7" xr:uid="{00000000-0002-0000-0000-00000C000000}"/>
    <dataValidation allowBlank="1" showInputMessage="1" showErrorMessage="1" prompt="Ένα γράφημα σωρευμένων ράβδων που αφορά την ανάλυση δίαιτας βρίσκεται στα κελιά C4 έως K7" sqref="C4" xr:uid="{00000000-0002-0000-0000-00000D000000}"/>
    <dataValidation allowBlank="1" showInputMessage="1" showErrorMessage="1" prompt="Ο υπότιτλος αυτού του φύλλου εργασίας βρίσκεται σε αυτό το κελί. Ένα γράφημα ανάλυσης διατροφής ξεκινά στο κελί C4. Ένα γράφημα ανάλυσης άσκησης ξεκινά στο κελί C9" sqref="C2" xr:uid="{00000000-0002-0000-0000-00000F000000}"/>
  </dataValidations>
  <hyperlinks>
    <hyperlink ref="J1" location="ΑΣΚΗΣΗ!A1" tooltip="Επιλέξτε το για να προβάλετε το φύλλο εργασίας &quot;Άσκηση&quot;" display="Exercise" xr:uid="{00000000-0004-0000-0000-000000000000}"/>
    <hyperlink ref="K1" location="ΔΙΑΙΤΑ!A1" tooltip="Επιλέξτε το για να προβάλετε το φύλλο εργασίας &quot;Δίαιτα&quot;" display="Diet" xr:uid="{00000000-0004-0000-0000-000001000000}"/>
  </hyperlinks>
  <printOptions horizontalCentered="1"/>
  <pageMargins left="0.4" right="0.4" top="0.4" bottom="0.4"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499984740745262"/>
    <pageSetUpPr autoPageBreaks="0" fitToPage="1"/>
  </sheetPr>
  <dimension ref="B1:I19"/>
  <sheetViews>
    <sheetView showGridLines="0" workbookViewId="0"/>
  </sheetViews>
  <sheetFormatPr defaultRowHeight="32.25" customHeight="1" x14ac:dyDescent="0.2"/>
  <cols>
    <col min="1" max="1" width="2.625" customWidth="1"/>
    <col min="2" max="2" width="17.75" customWidth="1"/>
    <col min="3" max="3" width="12.5" customWidth="1"/>
    <col min="4" max="4" width="17.25" customWidth="1"/>
    <col min="5" max="5" width="13.625" customWidth="1"/>
    <col min="6" max="6" width="25.375" customWidth="1"/>
    <col min="7" max="7" width="14.125" customWidth="1"/>
    <col min="8" max="8" width="12" customWidth="1"/>
    <col min="9" max="9" width="25.375" customWidth="1"/>
    <col min="10" max="10" width="2.625" customWidth="1"/>
  </cols>
  <sheetData>
    <row r="1" spans="2:9" ht="37.5" customHeight="1" x14ac:dyDescent="0.7">
      <c r="B1" s="23" t="s">
        <v>13</v>
      </c>
      <c r="C1" s="23"/>
      <c r="D1" s="23"/>
      <c r="E1" s="23"/>
      <c r="F1" s="23"/>
      <c r="G1" s="25" t="s">
        <v>24</v>
      </c>
      <c r="H1" s="25" t="s">
        <v>11</v>
      </c>
      <c r="I1" s="23"/>
    </row>
    <row r="2" spans="2:9" ht="35.25" customHeight="1" x14ac:dyDescent="0.2">
      <c r="B2" s="14" t="str">
        <f>Υπότιτλος</f>
        <v>ΗΜΕΡΟΛΟΓΙΟ ΔΙΑΤΡΟΦΗΣ &amp; ΑΣΚΗΣΗΣ</v>
      </c>
      <c r="C2" s="1"/>
      <c r="D2" s="1"/>
      <c r="E2" s="1"/>
      <c r="F2" s="1"/>
      <c r="G2" s="1"/>
      <c r="H2" s="1"/>
      <c r="I2" s="1"/>
    </row>
    <row r="3" spans="2:9" ht="21" customHeight="1" x14ac:dyDescent="0.2">
      <c r="B3" s="11" t="s">
        <v>14</v>
      </c>
      <c r="C3" s="36" t="s">
        <v>15</v>
      </c>
      <c r="D3" s="12" t="s">
        <v>16</v>
      </c>
      <c r="E3" s="13" t="s">
        <v>22</v>
      </c>
      <c r="F3" s="13" t="s">
        <v>23</v>
      </c>
      <c r="G3" s="13" t="s">
        <v>25</v>
      </c>
      <c r="H3" s="13" t="s">
        <v>26</v>
      </c>
      <c r="I3" s="12" t="s">
        <v>27</v>
      </c>
    </row>
    <row r="4" spans="2:9" ht="32.25" customHeight="1" x14ac:dyDescent="0.2">
      <c r="B4" s="17">
        <f ca="1">ΗμερομηνίαΈναρξης</f>
        <v>44903</v>
      </c>
      <c r="C4" s="34">
        <v>0.29166666666666669</v>
      </c>
      <c r="D4" s="9" t="s">
        <v>17</v>
      </c>
      <c r="E4" s="21">
        <v>1</v>
      </c>
      <c r="F4" s="21">
        <v>0</v>
      </c>
      <c r="G4" s="21">
        <v>0</v>
      </c>
      <c r="H4" s="21">
        <v>0</v>
      </c>
      <c r="I4" s="9" t="s">
        <v>28</v>
      </c>
    </row>
    <row r="5" spans="2:9" ht="32.25" customHeight="1" x14ac:dyDescent="0.2">
      <c r="B5" s="17">
        <f ca="1">ΗμερομηνίαΈναρξης</f>
        <v>44903</v>
      </c>
      <c r="C5" s="34">
        <v>0.33333333333333331</v>
      </c>
      <c r="D5" s="9" t="s">
        <v>18</v>
      </c>
      <c r="E5" s="21">
        <v>10</v>
      </c>
      <c r="F5" s="21">
        <v>10</v>
      </c>
      <c r="G5" s="21">
        <v>2</v>
      </c>
      <c r="H5" s="21">
        <v>10</v>
      </c>
      <c r="I5" s="9" t="s">
        <v>29</v>
      </c>
    </row>
    <row r="6" spans="2:9" ht="32.25" customHeight="1" x14ac:dyDescent="0.2">
      <c r="B6" s="17">
        <f ca="1">ΗμερομηνίαΈναρξης</f>
        <v>44903</v>
      </c>
      <c r="C6" s="34">
        <v>0.5</v>
      </c>
      <c r="D6" s="9" t="s">
        <v>19</v>
      </c>
      <c r="E6" s="21">
        <v>283</v>
      </c>
      <c r="F6" s="21">
        <v>46</v>
      </c>
      <c r="G6" s="21">
        <v>18</v>
      </c>
      <c r="H6" s="21">
        <v>3.5</v>
      </c>
      <c r="I6" s="9" t="s">
        <v>30</v>
      </c>
    </row>
    <row r="7" spans="2:9" ht="32.25" customHeight="1" x14ac:dyDescent="0.2">
      <c r="B7" s="17">
        <f ca="1">ΗμερομηνίαΈναρξης</f>
        <v>44903</v>
      </c>
      <c r="C7" s="34">
        <v>0.79166666666666663</v>
      </c>
      <c r="D7" s="9" t="s">
        <v>20</v>
      </c>
      <c r="E7" s="21">
        <v>500</v>
      </c>
      <c r="F7" s="21">
        <v>42</v>
      </c>
      <c r="G7" s="21">
        <v>35</v>
      </c>
      <c r="H7" s="21">
        <v>25</v>
      </c>
      <c r="I7" s="9" t="s">
        <v>31</v>
      </c>
    </row>
    <row r="8" spans="2:9" ht="32.25" customHeight="1" x14ac:dyDescent="0.2">
      <c r="B8" s="17">
        <f ca="1">ΗμερομηνίαΈναρξης+1</f>
        <v>44904</v>
      </c>
      <c r="C8" s="34">
        <v>0.29166666666666669</v>
      </c>
      <c r="D8" s="9" t="s">
        <v>17</v>
      </c>
      <c r="E8" s="21">
        <v>1</v>
      </c>
      <c r="F8" s="21">
        <v>0</v>
      </c>
      <c r="G8" s="21">
        <v>0</v>
      </c>
      <c r="H8" s="21">
        <v>0</v>
      </c>
      <c r="I8" s="9" t="s">
        <v>28</v>
      </c>
    </row>
    <row r="9" spans="2:9" ht="32.25" customHeight="1" x14ac:dyDescent="0.2">
      <c r="B9" s="17">
        <f ca="1">ΗμερομηνίαΈναρξης+1</f>
        <v>44904</v>
      </c>
      <c r="C9" s="34">
        <v>0.33333333333333331</v>
      </c>
      <c r="D9" s="9" t="s">
        <v>21</v>
      </c>
      <c r="E9" s="21">
        <v>10</v>
      </c>
      <c r="F9" s="21">
        <v>10</v>
      </c>
      <c r="G9" s="21">
        <v>2</v>
      </c>
      <c r="H9" s="21">
        <v>10</v>
      </c>
      <c r="I9" s="9" t="s">
        <v>29</v>
      </c>
    </row>
    <row r="10" spans="2:9" ht="32.25" customHeight="1" x14ac:dyDescent="0.2">
      <c r="B10" s="17">
        <f ca="1">ΗμερομηνίαΈναρξης+1</f>
        <v>44904</v>
      </c>
      <c r="C10" s="34">
        <v>0.5</v>
      </c>
      <c r="D10" s="9" t="s">
        <v>19</v>
      </c>
      <c r="E10" s="21">
        <v>189</v>
      </c>
      <c r="F10" s="21">
        <v>26</v>
      </c>
      <c r="G10" s="21">
        <v>3</v>
      </c>
      <c r="H10" s="21">
        <v>8</v>
      </c>
      <c r="I10" s="9" t="s">
        <v>32</v>
      </c>
    </row>
    <row r="11" spans="2:9" ht="32.25" customHeight="1" x14ac:dyDescent="0.2">
      <c r="B11" s="17">
        <f ca="1">ΗμερομηνίαΈναρξης+1</f>
        <v>44904</v>
      </c>
      <c r="C11" s="34">
        <v>0.79166666666666663</v>
      </c>
      <c r="D11" s="9" t="s">
        <v>20</v>
      </c>
      <c r="E11" s="21">
        <v>477</v>
      </c>
      <c r="F11" s="21">
        <v>62</v>
      </c>
      <c r="G11" s="21">
        <v>13.5</v>
      </c>
      <c r="H11" s="21">
        <v>21</v>
      </c>
      <c r="I11" s="9" t="s">
        <v>20</v>
      </c>
    </row>
    <row r="12" spans="2:9" ht="32.25" customHeight="1" x14ac:dyDescent="0.2">
      <c r="B12" s="17">
        <f ca="1">ΗμερομηνίαΈναρξης+2</f>
        <v>44905</v>
      </c>
      <c r="C12" s="34">
        <v>0.29166666666666669</v>
      </c>
      <c r="D12" s="9" t="s">
        <v>17</v>
      </c>
      <c r="E12" s="21">
        <v>1</v>
      </c>
      <c r="F12" s="21">
        <v>0</v>
      </c>
      <c r="G12" s="21">
        <v>0</v>
      </c>
      <c r="H12" s="21">
        <v>0</v>
      </c>
      <c r="I12" s="9" t="s">
        <v>28</v>
      </c>
    </row>
    <row r="13" spans="2:9" ht="32.25" customHeight="1" x14ac:dyDescent="0.2">
      <c r="B13" s="17">
        <f ca="1">ΗμερομηνίαΈναρξης+2</f>
        <v>44905</v>
      </c>
      <c r="C13" s="34">
        <v>0.33333333333333331</v>
      </c>
      <c r="D13" s="9" t="s">
        <v>18</v>
      </c>
      <c r="E13" s="21">
        <v>245</v>
      </c>
      <c r="F13" s="21">
        <v>48</v>
      </c>
      <c r="G13" s="21">
        <v>10</v>
      </c>
      <c r="H13" s="21">
        <v>1.5</v>
      </c>
      <c r="I13" s="9" t="s">
        <v>29</v>
      </c>
    </row>
    <row r="14" spans="2:9" ht="32.25" customHeight="1" x14ac:dyDescent="0.2">
      <c r="B14" s="17">
        <f ca="1">ΗμερομηνίαΈναρξης+2</f>
        <v>44905</v>
      </c>
      <c r="C14" s="34">
        <v>0.5</v>
      </c>
      <c r="D14" s="9" t="s">
        <v>19</v>
      </c>
      <c r="E14" s="21">
        <v>247</v>
      </c>
      <c r="F14" s="21">
        <v>11</v>
      </c>
      <c r="G14" s="21">
        <v>43</v>
      </c>
      <c r="H14" s="21">
        <v>5</v>
      </c>
      <c r="I14" s="9" t="s">
        <v>33</v>
      </c>
    </row>
    <row r="15" spans="2:9" ht="32.25" customHeight="1" x14ac:dyDescent="0.2">
      <c r="B15" s="17">
        <f ca="1">ΗμερομηνίαΈναρξης+2</f>
        <v>44905</v>
      </c>
      <c r="C15" s="34">
        <v>0.79166666666666663</v>
      </c>
      <c r="D15" s="9" t="s">
        <v>20</v>
      </c>
      <c r="E15" s="21">
        <v>456</v>
      </c>
      <c r="F15" s="21">
        <v>64</v>
      </c>
      <c r="G15" s="21">
        <v>32</v>
      </c>
      <c r="H15" s="21">
        <v>22</v>
      </c>
      <c r="I15" s="9" t="s">
        <v>20</v>
      </c>
    </row>
    <row r="16" spans="2:9" ht="32.25" customHeight="1" x14ac:dyDescent="0.2">
      <c r="B16" s="18">
        <f ca="1">ΗμερομηνίαΈναρξης+3</f>
        <v>44906</v>
      </c>
      <c r="C16" s="35">
        <v>0.29166666666666669</v>
      </c>
      <c r="D16" s="9" t="s">
        <v>21</v>
      </c>
      <c r="E16" s="21">
        <v>10</v>
      </c>
      <c r="F16" s="21">
        <v>10</v>
      </c>
      <c r="G16" s="21">
        <v>2</v>
      </c>
      <c r="H16" s="21">
        <v>10</v>
      </c>
      <c r="I16" s="9" t="s">
        <v>29</v>
      </c>
    </row>
    <row r="17" spans="2:9" ht="32.25" customHeight="1" x14ac:dyDescent="0.2">
      <c r="B17" s="18">
        <f ca="1">ΗμερομηνίαΈναρξης+3</f>
        <v>44906</v>
      </c>
      <c r="C17" s="35">
        <v>0.41666666666666669</v>
      </c>
      <c r="D17" t="s">
        <v>17</v>
      </c>
      <c r="E17" s="21">
        <v>135</v>
      </c>
      <c r="F17" s="21">
        <v>12.36</v>
      </c>
      <c r="G17" s="21">
        <v>8.81</v>
      </c>
      <c r="H17" s="21">
        <v>5.51</v>
      </c>
      <c r="I17" t="s">
        <v>34</v>
      </c>
    </row>
    <row r="18" spans="2:9" ht="32.25" customHeight="1" x14ac:dyDescent="0.2">
      <c r="B18" s="18">
        <f ca="1">ΗμερομηνίαΈναρξης+3</f>
        <v>44906</v>
      </c>
      <c r="C18" s="35">
        <v>0.51041666666666663</v>
      </c>
      <c r="D18" t="s">
        <v>19</v>
      </c>
      <c r="E18" s="21">
        <v>184</v>
      </c>
      <c r="F18" s="21">
        <v>7</v>
      </c>
      <c r="G18" s="21">
        <v>5.43</v>
      </c>
      <c r="H18" s="21">
        <v>15</v>
      </c>
      <c r="I18" t="s">
        <v>33</v>
      </c>
    </row>
    <row r="19" spans="2:9" ht="32.25" customHeight="1" x14ac:dyDescent="0.2">
      <c r="B19" s="17">
        <f ca="1">ΗμερομηνίαΈναρξης+5</f>
        <v>44908</v>
      </c>
      <c r="C19" s="35">
        <v>0.79166666666666663</v>
      </c>
      <c r="D19" s="9" t="s">
        <v>20</v>
      </c>
      <c r="E19" s="21">
        <v>477</v>
      </c>
      <c r="F19" s="21">
        <v>62</v>
      </c>
      <c r="G19" s="21">
        <v>13.5</v>
      </c>
      <c r="H19" s="21">
        <v>21</v>
      </c>
      <c r="I19" s="9" t="s">
        <v>20</v>
      </c>
    </row>
  </sheetData>
  <dataValidations count="13">
    <dataValidation allowBlank="1" showInputMessage="1" showErrorMessage="1" prompt="Σύνδεση περιήγησης στο φύλλο εργασίας &quot;Στόχοι&quot;" sqref="G1" xr:uid="{00000000-0002-0000-0100-000000000000}"/>
    <dataValidation allowBlank="1" showInputMessage="1" showErrorMessage="1" prompt="Σύνδεση περιήγησης στο φύλλο εργασίας &quot;Άσκηση&quot;" sqref="H1" xr:uid="{00000000-0002-0000-0100-000001000000}"/>
    <dataValidation allowBlank="1" showInputMessage="1" showErrorMessage="1" prompt="Εισαγάγετε την ημερομηνία σε αυτή τη στήλη, κάτω από αυτή την επικεφαλίδα. Χρησιμοποιήστε φίλτρα επικεφαλίδας για να βρείτε συγκεκριμένες καταχωρήσεις" sqref="B3" xr:uid="{00000000-0002-0000-0100-000002000000}"/>
    <dataValidation allowBlank="1" showInputMessage="1" showErrorMessage="1" prompt="Εισαγάγετε την ώρα σε αυτή τη στήλη κάτω από αυτή την επικεφαλίδα" sqref="C3" xr:uid="{00000000-0002-0000-0100-000003000000}"/>
    <dataValidation allowBlank="1" showInputMessage="1" showErrorMessage="1" prompt="Πληκτρολογήστε την περιγραφή όπως, Πρωινό, Γεύμα και Δείπνο σε αυτή τη στήλη, κάτω από αυτή την επικεφαλίδα" sqref="D3" xr:uid="{00000000-0002-0000-0100-000004000000}"/>
    <dataValidation allowBlank="1" showInputMessage="1" showErrorMessage="1" prompt="Εισαγάγετε τις συνολικές θερμίδες σε αυτή τη στήλη, κάτω από αυτή την επικεφαλίδα" sqref="E3" xr:uid="{00000000-0002-0000-0100-000005000000}"/>
    <dataValidation allowBlank="1" showInputMessage="1" showErrorMessage="1" prompt="Εισαγάγετε τους συνολικούς υδατάνθρακες σε αυτή τη στήλη, κάτω από αυτή την επικεφαλίδα" sqref="F3" xr:uid="{00000000-0002-0000-0100-000006000000}"/>
    <dataValidation allowBlank="1" showInputMessage="1" showErrorMessage="1" prompt="Εισαγάγετε τις συνολικές πρωτεΐνες σε αυτή τη στήλη, κάτω από αυτή την επικεφαλίδα" sqref="G3" xr:uid="{00000000-0002-0000-0100-000007000000}"/>
    <dataValidation allowBlank="1" showInputMessage="1" showErrorMessage="1" prompt="Εισαγάγετε τα συνολικά λιπαρά σε αυτή τη στήλη, κάτω από αυτή την επικεφαλίδα" sqref="H3" xr:uid="{00000000-0002-0000-0100-000008000000}"/>
    <dataValidation allowBlank="1" showInputMessage="1" showErrorMessage="1" prompt="Εισαγάγετε σημειώσεις σε αυτή τη στήλη, κάτω από αυτή την επικεφαλίδα" sqref="I3" xr:uid="{00000000-0002-0000-0100-000009000000}"/>
    <dataValidation allowBlank="1" showInputMessage="1" showErrorMessage="1" prompt="Παρακολουθήστε τη δίαιτα σε αυτό το φύλλο εργασίας. Πληκτρολογήστε πληροφορίες διαιτολογίου στον πίνακα &quot;Δίαιτα&quot;. Οι πληροφορίες των τελευταίων δύο εβδομάδων θα εμφανίζονται στο γράφημα ανάλυσης διατροφής, στο φύλλο εργασίας &quot;Στόχοι&quot;" sqref="A1" xr:uid="{00000000-0002-0000-0100-00000A000000}"/>
    <dataValidation allowBlank="1" showInputMessage="1" showErrorMessage="1" prompt="Ο τίτλος αυτού του φύλλου εργασίας είναι σε αυτό το κελί. Επιλέξτε το κελί G1 για να μεταβείτε στο φύλλο εργασίας &quot;Στόχοι&quot; και το κελί H1 για να μεταβείτε στο φύλλο εργασίας &quot;Άσκηση&quot;" sqref="B1" xr:uid="{00000000-0002-0000-0100-00000B000000}"/>
    <dataValidation allowBlank="1" showInputMessage="1" showErrorMessage="1" prompt="Ο τίτλος αυτού του φύλλου εργασίας βρίσκεται σε αυτό το κελί. Πληκτρολογήστε πληροφορίες διαιτολογίου στον παρακάτω πίνακα" sqref="B2" xr:uid="{00000000-0002-0000-0100-00000C000000}"/>
  </dataValidations>
  <hyperlinks>
    <hyperlink ref="G1" location="ΣΤΟΧΟΙ!A1" tooltip="Επιλέξτε το για να προβάλετε το φύλλο εργασίας &quot;Στόχοι&quot;" display="Goals" xr:uid="{00000000-0004-0000-0100-000000000000}"/>
    <hyperlink ref="H1" location="ΑΣΚΗΣΗ!A1" tooltip="Επιλέξτε το για να προβάλετε το φύλλο εργασίας &quot;Άσκηση&quot;" display="Exercise" xr:uid="{00000000-0004-0000-0100-000001000000}"/>
  </hyperlink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pageSetUpPr autoPageBreaks="0" fitToPage="1"/>
  </sheetPr>
  <dimension ref="B1:G20"/>
  <sheetViews>
    <sheetView showGridLines="0" workbookViewId="0"/>
  </sheetViews>
  <sheetFormatPr defaultColWidth="9" defaultRowHeight="32.25" customHeight="1" x14ac:dyDescent="0.2"/>
  <cols>
    <col min="1" max="1" width="2.625" style="10" customWidth="1"/>
    <col min="2" max="2" width="18.375" style="10" customWidth="1"/>
    <col min="3" max="3" width="23.875" style="10" customWidth="1"/>
    <col min="4" max="4" width="37.75" style="10" customWidth="1"/>
    <col min="5" max="5" width="32.875" style="10" customWidth="1"/>
    <col min="6" max="7" width="12.625" style="10" customWidth="1"/>
    <col min="8" max="16384" width="9" style="10"/>
  </cols>
  <sheetData>
    <row r="1" spans="2:7" customFormat="1" ht="37.5" customHeight="1" x14ac:dyDescent="0.7">
      <c r="B1" s="23" t="s">
        <v>35</v>
      </c>
      <c r="C1" s="23"/>
      <c r="D1" s="23"/>
      <c r="E1" s="23"/>
      <c r="F1" s="25" t="s">
        <v>12</v>
      </c>
      <c r="G1" s="25" t="s">
        <v>24</v>
      </c>
    </row>
    <row r="2" spans="2:7" customFormat="1" ht="35.25" customHeight="1" x14ac:dyDescent="0.2">
      <c r="B2" s="14" t="str">
        <f>Υπότιτλος</f>
        <v>ΗΜΕΡΟΛΟΓΙΟ ΔΙΑΤΡΟΦΗΣ &amp; ΑΣΚΗΣΗΣ</v>
      </c>
      <c r="F2" s="10"/>
      <c r="G2" s="10"/>
    </row>
    <row r="3" spans="2:7" ht="21" customHeight="1" x14ac:dyDescent="0.2">
      <c r="B3" s="26" t="s">
        <v>14</v>
      </c>
      <c r="C3" s="27" t="s">
        <v>36</v>
      </c>
      <c r="D3" s="27" t="s">
        <v>37</v>
      </c>
      <c r="E3" s="28" t="s">
        <v>27</v>
      </c>
    </row>
    <row r="4" spans="2:7" ht="32.25" customHeight="1" x14ac:dyDescent="0.2">
      <c r="B4" s="17">
        <f ca="1">ΗμερομηνίαΈναρξης+4</f>
        <v>44907</v>
      </c>
      <c r="C4" s="21">
        <v>30</v>
      </c>
      <c r="D4" s="21">
        <v>120</v>
      </c>
      <c r="E4" s="9" t="s">
        <v>38</v>
      </c>
    </row>
    <row r="5" spans="2:7" ht="32.25" customHeight="1" x14ac:dyDescent="0.2">
      <c r="B5" s="17">
        <f ca="1">B4+1</f>
        <v>44908</v>
      </c>
      <c r="C5" s="21">
        <v>60</v>
      </c>
      <c r="D5" s="21">
        <v>180</v>
      </c>
      <c r="E5" s="9" t="s">
        <v>39</v>
      </c>
    </row>
    <row r="6" spans="2:7" ht="32.25" customHeight="1" x14ac:dyDescent="0.2">
      <c r="B6" s="17">
        <f t="shared" ref="B6:B20" ca="1" si="0">B5+1</f>
        <v>44909</v>
      </c>
      <c r="C6" s="21">
        <v>60</v>
      </c>
      <c r="D6" s="21">
        <v>350</v>
      </c>
      <c r="E6" s="9" t="s">
        <v>40</v>
      </c>
    </row>
    <row r="7" spans="2:7" ht="32.25" customHeight="1" x14ac:dyDescent="0.2">
      <c r="B7" s="17">
        <f t="shared" ca="1" si="0"/>
        <v>44910</v>
      </c>
      <c r="C7" s="21">
        <v>30</v>
      </c>
      <c r="D7" s="21">
        <v>150</v>
      </c>
      <c r="E7" s="9" t="s">
        <v>38</v>
      </c>
    </row>
    <row r="8" spans="2:7" ht="32.25" customHeight="1" x14ac:dyDescent="0.2">
      <c r="B8" s="17">
        <f t="shared" ca="1" si="0"/>
        <v>44911</v>
      </c>
      <c r="C8" s="21">
        <v>25</v>
      </c>
      <c r="D8" s="21">
        <v>125</v>
      </c>
      <c r="E8" s="9" t="s">
        <v>41</v>
      </c>
    </row>
    <row r="9" spans="2:7" ht="32.25" customHeight="1" x14ac:dyDescent="0.2">
      <c r="B9" s="17">
        <f t="shared" ca="1" si="0"/>
        <v>44912</v>
      </c>
      <c r="C9" s="21">
        <v>20</v>
      </c>
      <c r="D9" s="21">
        <v>285</v>
      </c>
      <c r="E9" s="9" t="s">
        <v>38</v>
      </c>
    </row>
    <row r="10" spans="2:7" ht="32.25" customHeight="1" x14ac:dyDescent="0.2">
      <c r="B10" s="17">
        <f t="shared" ca="1" si="0"/>
        <v>44913</v>
      </c>
      <c r="C10" s="21">
        <v>40</v>
      </c>
      <c r="D10" s="21">
        <v>205</v>
      </c>
      <c r="E10" s="9" t="s">
        <v>41</v>
      </c>
    </row>
    <row r="11" spans="2:7" ht="32.25" customHeight="1" x14ac:dyDescent="0.2">
      <c r="B11" s="17">
        <f t="shared" ca="1" si="0"/>
        <v>44914</v>
      </c>
      <c r="C11" s="21">
        <v>30</v>
      </c>
      <c r="D11" s="21">
        <v>335</v>
      </c>
      <c r="E11" s="9" t="s">
        <v>41</v>
      </c>
    </row>
    <row r="12" spans="2:7" ht="32.25" customHeight="1" x14ac:dyDescent="0.2">
      <c r="B12" s="17">
        <f t="shared" ca="1" si="0"/>
        <v>44915</v>
      </c>
      <c r="C12" s="21">
        <v>40</v>
      </c>
      <c r="D12" s="21">
        <v>175</v>
      </c>
      <c r="E12" s="9" t="s">
        <v>41</v>
      </c>
    </row>
    <row r="13" spans="2:7" ht="32.25" customHeight="1" x14ac:dyDescent="0.2">
      <c r="B13" s="17">
        <f t="shared" ca="1" si="0"/>
        <v>44916</v>
      </c>
      <c r="C13" s="21">
        <v>45</v>
      </c>
      <c r="D13" s="21">
        <v>325</v>
      </c>
      <c r="E13" s="9" t="s">
        <v>38</v>
      </c>
    </row>
    <row r="14" spans="2:7" ht="32.25" customHeight="1" x14ac:dyDescent="0.2">
      <c r="B14" s="17">
        <f t="shared" ca="1" si="0"/>
        <v>44917</v>
      </c>
      <c r="C14" s="21">
        <v>40</v>
      </c>
      <c r="D14" s="21">
        <v>270</v>
      </c>
      <c r="E14" s="9" t="s">
        <v>41</v>
      </c>
    </row>
    <row r="15" spans="2:7" ht="32.25" customHeight="1" x14ac:dyDescent="0.2">
      <c r="B15" s="17">
        <f t="shared" ca="1" si="0"/>
        <v>44918</v>
      </c>
      <c r="C15" s="21">
        <v>20</v>
      </c>
      <c r="D15" s="21">
        <v>295</v>
      </c>
      <c r="E15" s="9" t="s">
        <v>38</v>
      </c>
    </row>
    <row r="16" spans="2:7" ht="32.25" customHeight="1" x14ac:dyDescent="0.2">
      <c r="B16" s="17">
        <f t="shared" ca="1" si="0"/>
        <v>44919</v>
      </c>
      <c r="C16" s="21">
        <v>45</v>
      </c>
      <c r="D16" s="21">
        <v>350</v>
      </c>
      <c r="E16" s="9" t="s">
        <v>41</v>
      </c>
    </row>
    <row r="17" spans="2:5" ht="32.25" customHeight="1" x14ac:dyDescent="0.2">
      <c r="B17" s="17">
        <f t="shared" ca="1" si="0"/>
        <v>44920</v>
      </c>
      <c r="C17" s="21">
        <v>35</v>
      </c>
      <c r="D17" s="21">
        <v>320</v>
      </c>
      <c r="E17" s="9" t="s">
        <v>41</v>
      </c>
    </row>
    <row r="18" spans="2:5" ht="32.25" customHeight="1" x14ac:dyDescent="0.2">
      <c r="B18" s="17">
        <f t="shared" ca="1" si="0"/>
        <v>44921</v>
      </c>
      <c r="C18" s="21">
        <v>40</v>
      </c>
      <c r="D18" s="21">
        <v>290</v>
      </c>
      <c r="E18" s="9" t="s">
        <v>41</v>
      </c>
    </row>
    <row r="19" spans="2:5" ht="32.25" customHeight="1" x14ac:dyDescent="0.2">
      <c r="B19" s="17">
        <f ca="1">B18+1</f>
        <v>44922</v>
      </c>
      <c r="C19" s="21">
        <v>25</v>
      </c>
      <c r="D19" s="21">
        <v>265</v>
      </c>
      <c r="E19" s="9" t="s">
        <v>38</v>
      </c>
    </row>
    <row r="20" spans="2:5" ht="32.25" customHeight="1" x14ac:dyDescent="0.2">
      <c r="B20" s="17">
        <f t="shared" ca="1" si="0"/>
        <v>44923</v>
      </c>
      <c r="C20" s="21">
        <v>20</v>
      </c>
      <c r="D20" s="21">
        <v>195</v>
      </c>
      <c r="E20" s="9" t="s">
        <v>41</v>
      </c>
    </row>
  </sheetData>
  <dataValidations count="9">
    <dataValidation allowBlank="1" showInputMessage="1" showErrorMessage="1" prompt="Παρακολουθήστε τις ασκήσεις σε αυτό το φύλλο εργασίας. Πληκτρολογήστε πληροφορίες για την άσκηση στον πίνακα &quot;Άσκηση&quot;. Οι πληροφορίες των τελευταίων δύο εβδομάδων θα εμφανίζονται στο γράφημα ανάλυσης άσκησης, στο φύλλο εργασίας &quot;Στόχοι&quot;" sqref="A1" xr:uid="{00000000-0002-0000-0200-000000000000}"/>
    <dataValidation allowBlank="1" showInputMessage="1" showErrorMessage="1" prompt="Ο τίτλος αυτού του φύλλου εργασίας είναι σε αυτό το κελί. Επιλέξτε το κελί F1 για να μεταβείτε στο φύλλο εργασίας &quot;Διατροφή&quot; και το κελί G1 για να μεταβείτε στο φύλλο εργασίας &quot;Στόχοι&quot;" sqref="B1" xr:uid="{00000000-0002-0000-0200-000001000000}"/>
    <dataValidation allowBlank="1" showInputMessage="1" showErrorMessage="1" prompt="Ο τίτλος αυτού του φύλλου εργασίας βρίσκεται σε αυτό το κελί. Πληκτρολογήστε τις πληροφορίες άσκησης στον παρακάτω πίνακα" sqref="B2" xr:uid="{00000000-0002-0000-0200-000002000000}"/>
    <dataValidation allowBlank="1" showInputMessage="1" showErrorMessage="1" prompt="Σύνδεση περιήγησης στο φύλλο εργασίας &quot;Δίαιτα&quot;" sqref="F1" xr:uid="{00000000-0002-0000-0200-000003000000}"/>
    <dataValidation allowBlank="1" showInputMessage="1" showErrorMessage="1" prompt="Σύνδεση περιήγησης στο φύλλο εργασίας &quot;Στόχοι&quot;" sqref="G1" xr:uid="{00000000-0002-0000-0200-000004000000}"/>
    <dataValidation allowBlank="1" showInputMessage="1" showErrorMessage="1" prompt="Πληκτρολογήστε την ημερομηνία σε αυτή τη στήλη, κάτω από αυτή την επικεφαλίδα. Χρησιμοποιήστε φίλτρα επικεφαλίδας για να βρείτε συγκεκριμένες καταχωρήσεις" sqref="B3" xr:uid="{00000000-0002-0000-0200-000005000000}"/>
    <dataValidation allowBlank="1" showInputMessage="1" showErrorMessage="1" prompt="Πληκτρολογήστε τη διάρκεια σε λεπτά σε αυτή τη στήλη, κάτω από αυτή την επικεφαλίδα" sqref="C3" xr:uid="{00000000-0002-0000-0200-000006000000}"/>
    <dataValidation allowBlank="1" showInputMessage="1" showErrorMessage="1" prompt="Εισαγάγετε τις θερμίδες που κάψατε σε αυτή τη στήλη, κάτω από αυτή την επικεφαλίδα" sqref="D3" xr:uid="{00000000-0002-0000-0200-000007000000}"/>
    <dataValidation allowBlank="1" showInputMessage="1" showErrorMessage="1" prompt="Εισαγάγετε σημειώσεις σε αυτή τη στήλη, κάτω από αυτή την επικεφαλίδα" sqref="E3" xr:uid="{00000000-0002-0000-0200-000008000000}"/>
  </dataValidations>
  <hyperlinks>
    <hyperlink ref="F1" location="ΔΙΑΙΤΑ!A1" tooltip="Επιλέξτε το για να προβάλετε το φύλλο εργασίας &quot;Δίαιτα&quot;" display="Diet" xr:uid="{00000000-0004-0000-0200-000000000000}"/>
    <hyperlink ref="G1" location="ΣΤΟΧΟΙ!A1" tooltip="Επιλέξτε το για να προβάλετε το φύλλο εργασίας &quot;Στόχοι&quot;" display="Goals" xr:uid="{00000000-0004-0000-0200-000001000000}"/>
  </hyperlink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B2:J36"/>
  <sheetViews>
    <sheetView showGridLines="0" workbookViewId="0"/>
  </sheetViews>
  <sheetFormatPr defaultColWidth="9" defaultRowHeight="14.25" x14ac:dyDescent="0.2"/>
  <cols>
    <col min="1" max="1" width="1.625" customWidth="1"/>
    <col min="2" max="2" width="30" customWidth="1"/>
    <col min="3" max="3" width="2.875" customWidth="1"/>
    <col min="4" max="4" width="17" customWidth="1"/>
    <col min="5" max="5" width="11.125" customWidth="1"/>
    <col min="6" max="6" width="19.125" customWidth="1"/>
    <col min="7" max="7" width="35.75" customWidth="1"/>
    <col min="8" max="8" width="18.125" customWidth="1"/>
    <col min="9" max="9" width="12.875" customWidth="1"/>
    <col min="10" max="10" width="6.5" customWidth="1"/>
  </cols>
  <sheetData>
    <row r="2" spans="2:10" ht="27" x14ac:dyDescent="0.5">
      <c r="B2" s="37" t="s">
        <v>42</v>
      </c>
      <c r="C2" s="37"/>
      <c r="D2" s="37"/>
      <c r="E2" s="37"/>
      <c r="F2" s="37"/>
      <c r="G2" s="37"/>
      <c r="H2" s="37"/>
      <c r="I2" s="37"/>
      <c r="J2" s="37"/>
    </row>
    <row r="4" spans="2:10" ht="15" x14ac:dyDescent="0.2">
      <c r="B4" s="8" t="s">
        <v>43</v>
      </c>
      <c r="C4" s="8">
        <f>ROW(Δίαιτα[[#Headers],[ΗΜΕΡΟΜΗΝΙΑ]])+1</f>
        <v>4</v>
      </c>
      <c r="D4" s="4" t="s">
        <v>14</v>
      </c>
      <c r="E4" s="4" t="s">
        <v>47</v>
      </c>
      <c r="F4" s="4" t="s">
        <v>26</v>
      </c>
      <c r="G4" s="4" t="s">
        <v>25</v>
      </c>
      <c r="H4" s="4" t="s">
        <v>23</v>
      </c>
      <c r="I4" s="4" t="s">
        <v>22</v>
      </c>
      <c r="J4" s="4" t="s">
        <v>48</v>
      </c>
    </row>
    <row r="5" spans="2:10" x14ac:dyDescent="0.2">
      <c r="B5" s="8" t="s">
        <v>44</v>
      </c>
      <c r="C5" s="8">
        <f ca="1">MATCH(9.99E+307,Δίαιτα[ΗΜΕΡΟΜΗΝΙΑ])+ΈναρξηΓραμμήςΔίαιτας-1</f>
        <v>19</v>
      </c>
      <c r="D5" s="5">
        <f ca="1">IFERROR(IF(INDEX(Δίαιτα[],ΤέλοςΔιάρκειαςΔίαιτας-ΈναρξηΓραμμήςΔίαιτας-J5,1)&lt;&gt;"",INDEX(Δίαιτα[],ΤέλοςΔιάρκειαςΔίαιτας-ΈναρξηΓραμμήςΔίαιτας-J5,1),""),"")</f>
        <v>44903</v>
      </c>
      <c r="E5" s="6" t="str">
        <f t="shared" ref="E5:E18" ca="1" si="0">UPPER(TEXT(D5,"ηηη"))</f>
        <v>ΗΗΗ</v>
      </c>
      <c r="F5" s="6">
        <f ca="1">IFERROR((IF(INDEX(Δίαιτα[],ΤέλοςΔιάρκειαςΔίαιτας-ΈναρξηΓραμμήςΔίαιτας-J5,1)&lt;&gt;"",INDEX(Δίαιτα[],ΤέλοςΔιάρκειαςΔίαιτας-ΈναρξηΓραμμήςΔίαιτας-J5,7),NA())),NA())</f>
        <v>3.5</v>
      </c>
      <c r="G5" s="6">
        <f ca="1">IFERROR((IF(INDEX(Δίαιτα[],ΤέλοςΔιάρκειαςΔίαιτας-ΈναρξηΓραμμήςΔίαιτας-J5,1)&lt;&gt;"",INDEX(Δίαιτα[],ΤέλοςΔιάρκειαςΔίαιτας-ΈναρξηΓραμμήςΔίαιτας-J5,6),NA())),NA())</f>
        <v>18</v>
      </c>
      <c r="H5" s="6">
        <f ca="1">IFERROR((IF(INDEX(Δίαιτα[],ΤέλοςΔιάρκειαςΔίαιτας-ΈναρξηΓραμμήςΔίαιτας-J5,1)&lt;&gt;"",INDEX(Δίαιτα[],ΤέλοςΔιάρκειαςΔίαιτας-ΈναρξηΓραμμήςΔίαιτας-J5,5),NA())),NA())</f>
        <v>46</v>
      </c>
      <c r="I5" s="6">
        <f ca="1">IFERROR((IF(INDEX(Δίαιτα[],ΤέλοςΔιάρκειαςΔίαιτας-ΈναρξηΓραμμήςΔίαιτας-J5,1)&lt;&gt;"",INDEX(Δίαιτα[],ΤέλοςΔιάρκειαςΔίαιτας-ΈναρξηΓραμμήςΔίαιτας-J5,4),NA())),NA())</f>
        <v>283</v>
      </c>
      <c r="J5" s="6">
        <v>12</v>
      </c>
    </row>
    <row r="6" spans="2:10" x14ac:dyDescent="0.2">
      <c r="B6" s="3"/>
      <c r="C6" s="3"/>
      <c r="D6" s="5">
        <f ca="1">IFERROR(IF(INDEX(Δίαιτα[],ΤέλοςΔιάρκειαςΔίαιτας-ΈναρξηΓραμμήςΔίαιτας-J6,1)&lt;&gt;"",INDEX(Δίαιτα[],ΤέλοςΔιάρκειαςΔίαιτας-ΈναρξηΓραμμήςΔίαιτας-J6,1),""),"")</f>
        <v>44903</v>
      </c>
      <c r="E6" s="6" t="str">
        <f t="shared" ca="1" si="0"/>
        <v>ΗΗΗ</v>
      </c>
      <c r="F6" s="6">
        <f ca="1">IFERROR((IF(INDEX(Δίαιτα[],ΤέλοςΔιάρκειαςΔίαιτας-ΈναρξηΓραμμήςΔίαιτας-J6,1)&lt;&gt;"",INDEX(Δίαιτα[],ΤέλοςΔιάρκειαςΔίαιτας-ΈναρξηΓραμμήςΔίαιτας-J6,7),NA())),NA())</f>
        <v>25</v>
      </c>
      <c r="G6" s="6">
        <f ca="1">IFERROR((IF(INDEX(Δίαιτα[],ΤέλοςΔιάρκειαςΔίαιτας-ΈναρξηΓραμμήςΔίαιτας-J6,1)&lt;&gt;"",INDEX(Δίαιτα[],ΤέλοςΔιάρκειαςΔίαιτας-ΈναρξηΓραμμήςΔίαιτας-J6,6),NA())),NA())</f>
        <v>35</v>
      </c>
      <c r="H6" s="6">
        <f ca="1">IFERROR((IF(INDEX(Δίαιτα[],ΤέλοςΔιάρκειαςΔίαιτας-ΈναρξηΓραμμήςΔίαιτας-J6,1)&lt;&gt;"",INDEX(Δίαιτα[],ΤέλοςΔιάρκειαςΔίαιτας-ΈναρξηΓραμμήςΔίαιτας-J6,5),NA())),NA())</f>
        <v>42</v>
      </c>
      <c r="I6" s="6">
        <f ca="1">IFERROR((IF(INDEX(Δίαιτα[],ΤέλοςΔιάρκειαςΔίαιτας-ΈναρξηΓραμμήςΔίαιτας-J6,1)&lt;&gt;"",INDEX(Δίαιτα[],ΤέλοςΔιάρκειαςΔίαιτας-ΈναρξηΓραμμήςΔίαιτας-J6,4),NA())),NA())</f>
        <v>500</v>
      </c>
      <c r="J6" s="6">
        <v>11</v>
      </c>
    </row>
    <row r="7" spans="2:10" x14ac:dyDescent="0.2">
      <c r="B7" s="3"/>
      <c r="C7" s="3"/>
      <c r="D7" s="5">
        <f ca="1">IFERROR(IF(INDEX(Δίαιτα[],ΤέλοςΔιάρκειαςΔίαιτας-ΈναρξηΓραμμήςΔίαιτας-J7,1)&lt;&gt;"",INDEX(Δίαιτα[],ΤέλοςΔιάρκειαςΔίαιτας-ΈναρξηΓραμμήςΔίαιτας-J7,1),""),"")</f>
        <v>44904</v>
      </c>
      <c r="E7" s="6" t="str">
        <f t="shared" ca="1" si="0"/>
        <v>ΗΗΗ</v>
      </c>
      <c r="F7" s="6">
        <f ca="1">IFERROR((IF(INDEX(Δίαιτα[],ΤέλοςΔιάρκειαςΔίαιτας-ΈναρξηΓραμμήςΔίαιτας-J7,1)&lt;&gt;"",INDEX(Δίαιτα[],ΤέλοςΔιάρκειαςΔίαιτας-ΈναρξηΓραμμήςΔίαιτας-J7,7),NA())),NA())</f>
        <v>0</v>
      </c>
      <c r="G7" s="6">
        <f ca="1">IFERROR((IF(INDEX(Δίαιτα[],ΤέλοςΔιάρκειαςΔίαιτας-ΈναρξηΓραμμήςΔίαιτας-J7,1)&lt;&gt;"",INDEX(Δίαιτα[],ΤέλοςΔιάρκειαςΔίαιτας-ΈναρξηΓραμμήςΔίαιτας-J7,6),NA())),NA())</f>
        <v>0</v>
      </c>
      <c r="H7" s="6">
        <f ca="1">IFERROR((IF(INDEX(Δίαιτα[],ΤέλοςΔιάρκειαςΔίαιτας-ΈναρξηΓραμμήςΔίαιτας-J7,1)&lt;&gt;"",INDEX(Δίαιτα[],ΤέλοςΔιάρκειαςΔίαιτας-ΈναρξηΓραμμήςΔίαιτας-J7,5),NA())),NA())</f>
        <v>0</v>
      </c>
      <c r="I7" s="6">
        <f ca="1">IFERROR((IF(INDEX(Δίαιτα[],ΤέλοςΔιάρκειαςΔίαιτας-ΈναρξηΓραμμήςΔίαιτας-J7,1)&lt;&gt;"",INDEX(Δίαιτα[],ΤέλοςΔιάρκειαςΔίαιτας-ΈναρξηΓραμμήςΔίαιτας-J7,4),NA())),NA())</f>
        <v>1</v>
      </c>
      <c r="J7" s="6">
        <v>10</v>
      </c>
    </row>
    <row r="8" spans="2:10" x14ac:dyDescent="0.2">
      <c r="B8" s="3"/>
      <c r="C8" s="3"/>
      <c r="D8" s="5">
        <f ca="1">IFERROR(IF(INDEX(Δίαιτα[],ΤέλοςΔιάρκειαςΔίαιτας-ΈναρξηΓραμμήςΔίαιτας-J8,1)&lt;&gt;"",INDEX(Δίαιτα[],ΤέλοςΔιάρκειαςΔίαιτας-ΈναρξηΓραμμήςΔίαιτας-J8,1),""),"")</f>
        <v>44904</v>
      </c>
      <c r="E8" s="6" t="str">
        <f t="shared" ca="1" si="0"/>
        <v>ΗΗΗ</v>
      </c>
      <c r="F8" s="6">
        <f ca="1">IFERROR((IF(INDEX(Δίαιτα[],ΤέλοςΔιάρκειαςΔίαιτας-ΈναρξηΓραμμήςΔίαιτας-J8,1)&lt;&gt;"",INDEX(Δίαιτα[],ΤέλοςΔιάρκειαςΔίαιτας-ΈναρξηΓραμμήςΔίαιτας-J8,7),NA())),NA())</f>
        <v>10</v>
      </c>
      <c r="G8" s="6">
        <f ca="1">IFERROR((IF(INDEX(Δίαιτα[],ΤέλοςΔιάρκειαςΔίαιτας-ΈναρξηΓραμμήςΔίαιτας-J8,1)&lt;&gt;"",INDEX(Δίαιτα[],ΤέλοςΔιάρκειαςΔίαιτας-ΈναρξηΓραμμήςΔίαιτας-J8,6),NA())),NA())</f>
        <v>2</v>
      </c>
      <c r="H8" s="6">
        <f ca="1">IFERROR((IF(INDEX(Δίαιτα[],ΤέλοςΔιάρκειαςΔίαιτας-ΈναρξηΓραμμήςΔίαιτας-J8,1)&lt;&gt;"",INDEX(Δίαιτα[],ΤέλοςΔιάρκειαςΔίαιτας-ΈναρξηΓραμμήςΔίαιτας-J8,5),NA())),NA())</f>
        <v>10</v>
      </c>
      <c r="I8" s="6">
        <f ca="1">IFERROR((IF(INDEX(Δίαιτα[],ΤέλοςΔιάρκειαςΔίαιτας-ΈναρξηΓραμμήςΔίαιτας-J8,1)&lt;&gt;"",INDEX(Δίαιτα[],ΤέλοςΔιάρκειαςΔίαιτας-ΈναρξηΓραμμήςΔίαιτας-J8,4),NA())),NA())</f>
        <v>10</v>
      </c>
      <c r="J8" s="6">
        <v>9</v>
      </c>
    </row>
    <row r="9" spans="2:10" x14ac:dyDescent="0.2">
      <c r="B9" s="3"/>
      <c r="C9" s="3"/>
      <c r="D9" s="5">
        <f ca="1">IFERROR(IF(INDEX(Δίαιτα[],ΤέλοςΔιάρκειαςΔίαιτας-ΈναρξηΓραμμήςΔίαιτας-J9,1)&lt;&gt;"",INDEX(Δίαιτα[],ΤέλοςΔιάρκειαςΔίαιτας-ΈναρξηΓραμμήςΔίαιτας-J9,1),""),"")</f>
        <v>44904</v>
      </c>
      <c r="E9" s="6" t="str">
        <f t="shared" ca="1" si="0"/>
        <v>ΗΗΗ</v>
      </c>
      <c r="F9" s="6">
        <f ca="1">IFERROR((IF(INDEX(Δίαιτα[],ΤέλοςΔιάρκειαςΔίαιτας-ΈναρξηΓραμμήςΔίαιτας-J9,1)&lt;&gt;"",INDEX(Δίαιτα[],ΤέλοςΔιάρκειαςΔίαιτας-ΈναρξηΓραμμήςΔίαιτας-J9,7),NA())),NA())</f>
        <v>8</v>
      </c>
      <c r="G9" s="6">
        <f ca="1">IFERROR((IF(INDEX(Δίαιτα[],ΤέλοςΔιάρκειαςΔίαιτας-ΈναρξηΓραμμήςΔίαιτας-J9,1)&lt;&gt;"",INDEX(Δίαιτα[],ΤέλοςΔιάρκειαςΔίαιτας-ΈναρξηΓραμμήςΔίαιτας-J9,6),NA())),NA())</f>
        <v>3</v>
      </c>
      <c r="H9" s="6">
        <f ca="1">IFERROR((IF(INDEX(Δίαιτα[],ΤέλοςΔιάρκειαςΔίαιτας-ΈναρξηΓραμμήςΔίαιτας-J9,1)&lt;&gt;"",INDEX(Δίαιτα[],ΤέλοςΔιάρκειαςΔίαιτας-ΈναρξηΓραμμήςΔίαιτας-J9,5),NA())),NA())</f>
        <v>26</v>
      </c>
      <c r="I9" s="6">
        <f ca="1">IFERROR((IF(INDEX(Δίαιτα[],ΤέλοςΔιάρκειαςΔίαιτας-ΈναρξηΓραμμήςΔίαιτας-J9,1)&lt;&gt;"",INDEX(Δίαιτα[],ΤέλοςΔιάρκειαςΔίαιτας-ΈναρξηΓραμμήςΔίαιτας-J9,4),NA())),NA())</f>
        <v>189</v>
      </c>
      <c r="J9" s="6">
        <v>8</v>
      </c>
    </row>
    <row r="10" spans="2:10" x14ac:dyDescent="0.2">
      <c r="B10" s="3"/>
      <c r="C10" s="3"/>
      <c r="D10" s="5">
        <f ca="1">IFERROR(IF(INDEX(Δίαιτα[],ΤέλοςΔιάρκειαςΔίαιτας-ΈναρξηΓραμμήςΔίαιτας-J10,1)&lt;&gt;"",INDEX(Δίαιτα[],ΤέλοςΔιάρκειαςΔίαιτας-ΈναρξηΓραμμήςΔίαιτας-J10,1),""),"")</f>
        <v>44904</v>
      </c>
      <c r="E10" s="6" t="str">
        <f t="shared" ca="1" si="0"/>
        <v>ΗΗΗ</v>
      </c>
      <c r="F10" s="6">
        <f ca="1">IFERROR((IF(INDEX(Δίαιτα[],ΤέλοςΔιάρκειαςΔίαιτας-ΈναρξηΓραμμήςΔίαιτας-J10,1)&lt;&gt;"",INDEX(Δίαιτα[],ΤέλοςΔιάρκειαςΔίαιτας-ΈναρξηΓραμμήςΔίαιτας-J10,7),NA())),NA())</f>
        <v>21</v>
      </c>
      <c r="G10" s="6">
        <f ca="1">IFERROR((IF(INDEX(Δίαιτα[],ΤέλοςΔιάρκειαςΔίαιτας-ΈναρξηΓραμμήςΔίαιτας-J10,1)&lt;&gt;"",INDEX(Δίαιτα[],ΤέλοςΔιάρκειαςΔίαιτας-ΈναρξηΓραμμήςΔίαιτας-J10,6),NA())),NA())</f>
        <v>13.5</v>
      </c>
      <c r="H10" s="6">
        <f ca="1">IFERROR((IF(INDEX(Δίαιτα[],ΤέλοςΔιάρκειαςΔίαιτας-ΈναρξηΓραμμήςΔίαιτας-J10,1)&lt;&gt;"",INDEX(Δίαιτα[],ΤέλοςΔιάρκειαςΔίαιτας-ΈναρξηΓραμμήςΔίαιτας-J10,5),NA())),NA())</f>
        <v>62</v>
      </c>
      <c r="I10" s="6">
        <f ca="1">IFERROR((IF(INDEX(Δίαιτα[],ΤέλοςΔιάρκειαςΔίαιτας-ΈναρξηΓραμμήςΔίαιτας-J10,1)&lt;&gt;"",INDEX(Δίαιτα[],ΤέλοςΔιάρκειαςΔίαιτας-ΈναρξηΓραμμήςΔίαιτας-J10,4),NA())),NA())</f>
        <v>477</v>
      </c>
      <c r="J10" s="6">
        <v>7</v>
      </c>
    </row>
    <row r="11" spans="2:10" x14ac:dyDescent="0.2">
      <c r="B11" s="3"/>
      <c r="C11" s="3"/>
      <c r="D11" s="5">
        <f ca="1">IFERROR(IF(INDEX(Δίαιτα[],ΤέλοςΔιάρκειαςΔίαιτας-ΈναρξηΓραμμήςΔίαιτας-J11,1)&lt;&gt;"",INDEX(Δίαιτα[],ΤέλοςΔιάρκειαςΔίαιτας-ΈναρξηΓραμμήςΔίαιτας-J11,1),""),"")</f>
        <v>44905</v>
      </c>
      <c r="E11" s="6" t="str">
        <f t="shared" ca="1" si="0"/>
        <v>ΗΗΗ</v>
      </c>
      <c r="F11" s="6">
        <f ca="1">IFERROR((IF(INDEX(Δίαιτα[],ΤέλοςΔιάρκειαςΔίαιτας-ΈναρξηΓραμμήςΔίαιτας-J11,1)&lt;&gt;"",INDEX(Δίαιτα[],ΤέλοςΔιάρκειαςΔίαιτας-ΈναρξηΓραμμήςΔίαιτας-J11,7),NA())),NA())</f>
        <v>0</v>
      </c>
      <c r="G11" s="6">
        <f ca="1">IFERROR((IF(INDEX(Δίαιτα[],ΤέλοςΔιάρκειαςΔίαιτας-ΈναρξηΓραμμήςΔίαιτας-J11,1)&lt;&gt;"",INDEX(Δίαιτα[],ΤέλοςΔιάρκειαςΔίαιτας-ΈναρξηΓραμμήςΔίαιτας-J11,6),NA())),NA())</f>
        <v>0</v>
      </c>
      <c r="H11" s="6">
        <f ca="1">IFERROR((IF(INDEX(Δίαιτα[],ΤέλοςΔιάρκειαςΔίαιτας-ΈναρξηΓραμμήςΔίαιτας-J11,1)&lt;&gt;"",INDEX(Δίαιτα[],ΤέλοςΔιάρκειαςΔίαιτας-ΈναρξηΓραμμήςΔίαιτας-J11,5),NA())),NA())</f>
        <v>0</v>
      </c>
      <c r="I11" s="6">
        <f ca="1">IFERROR((IF(INDEX(Δίαιτα[],ΤέλοςΔιάρκειαςΔίαιτας-ΈναρξηΓραμμήςΔίαιτας-J11,1)&lt;&gt;"",INDEX(Δίαιτα[],ΤέλοςΔιάρκειαςΔίαιτας-ΈναρξηΓραμμήςΔίαιτας-J11,4),NA())),NA())</f>
        <v>1</v>
      </c>
      <c r="J11" s="6">
        <v>6</v>
      </c>
    </row>
    <row r="12" spans="2:10" x14ac:dyDescent="0.2">
      <c r="B12" s="3"/>
      <c r="C12" s="3"/>
      <c r="D12" s="5">
        <f ca="1">IFERROR(IF(INDEX(Δίαιτα[],ΤέλοςΔιάρκειαςΔίαιτας-ΈναρξηΓραμμήςΔίαιτας-J12,1)&lt;&gt;"",INDEX(Δίαιτα[],ΤέλοςΔιάρκειαςΔίαιτας-ΈναρξηΓραμμήςΔίαιτας-J12,1),""),"")</f>
        <v>44905</v>
      </c>
      <c r="E12" s="6" t="str">
        <f t="shared" ca="1" si="0"/>
        <v>ΗΗΗ</v>
      </c>
      <c r="F12" s="6">
        <f ca="1">IFERROR((IF(INDEX(Δίαιτα[],ΤέλοςΔιάρκειαςΔίαιτας-ΈναρξηΓραμμήςΔίαιτας-J12,1)&lt;&gt;"",INDEX(Δίαιτα[],ΤέλοςΔιάρκειαςΔίαιτας-ΈναρξηΓραμμήςΔίαιτας-J12,7),NA())),NA())</f>
        <v>1.5</v>
      </c>
      <c r="G12" s="6">
        <f ca="1">IFERROR((IF(INDEX(Δίαιτα[],ΤέλοςΔιάρκειαςΔίαιτας-ΈναρξηΓραμμήςΔίαιτας-J12,1)&lt;&gt;"",INDEX(Δίαιτα[],ΤέλοςΔιάρκειαςΔίαιτας-ΈναρξηΓραμμήςΔίαιτας-J12,6),NA())),NA())</f>
        <v>10</v>
      </c>
      <c r="H12" s="6">
        <f ca="1">IFERROR((IF(INDEX(Δίαιτα[],ΤέλοςΔιάρκειαςΔίαιτας-ΈναρξηΓραμμήςΔίαιτας-J12,1)&lt;&gt;"",INDEX(Δίαιτα[],ΤέλοςΔιάρκειαςΔίαιτας-ΈναρξηΓραμμήςΔίαιτας-J12,5),NA())),NA())</f>
        <v>48</v>
      </c>
      <c r="I12" s="6">
        <f ca="1">IFERROR((IF(INDEX(Δίαιτα[],ΤέλοςΔιάρκειαςΔίαιτας-ΈναρξηΓραμμήςΔίαιτας-J12,1)&lt;&gt;"",INDEX(Δίαιτα[],ΤέλοςΔιάρκειαςΔίαιτας-ΈναρξηΓραμμήςΔίαιτας-J12,4),NA())),NA())</f>
        <v>245</v>
      </c>
      <c r="J12" s="6">
        <v>5</v>
      </c>
    </row>
    <row r="13" spans="2:10" x14ac:dyDescent="0.2">
      <c r="B13" s="3"/>
      <c r="C13" s="3"/>
      <c r="D13" s="5">
        <f ca="1">IFERROR(IF(INDEX(Δίαιτα[],ΤέλοςΔιάρκειαςΔίαιτας-ΈναρξηΓραμμήςΔίαιτας-J13,1)&lt;&gt;"",INDEX(Δίαιτα[],ΤέλοςΔιάρκειαςΔίαιτας-ΈναρξηΓραμμήςΔίαιτας-J13,1),""),"")</f>
        <v>44905</v>
      </c>
      <c r="E13" s="6" t="str">
        <f t="shared" ca="1" si="0"/>
        <v>ΗΗΗ</v>
      </c>
      <c r="F13" s="6">
        <f ca="1">IFERROR((IF(INDEX(Δίαιτα[],ΤέλοςΔιάρκειαςΔίαιτας-ΈναρξηΓραμμήςΔίαιτας-J13,1)&lt;&gt;"",INDEX(Δίαιτα[],ΤέλοςΔιάρκειαςΔίαιτας-ΈναρξηΓραμμήςΔίαιτας-J13,7),NA())),NA())</f>
        <v>5</v>
      </c>
      <c r="G13" s="6">
        <f ca="1">IFERROR((IF(INDEX(Δίαιτα[],ΤέλοςΔιάρκειαςΔίαιτας-ΈναρξηΓραμμήςΔίαιτας-J13,1)&lt;&gt;"",INDEX(Δίαιτα[],ΤέλοςΔιάρκειαςΔίαιτας-ΈναρξηΓραμμήςΔίαιτας-J13,6),NA())),NA())</f>
        <v>43</v>
      </c>
      <c r="H13" s="6">
        <f ca="1">IFERROR((IF(INDEX(Δίαιτα[],ΤέλοςΔιάρκειαςΔίαιτας-ΈναρξηΓραμμήςΔίαιτας-J13,1)&lt;&gt;"",INDEX(Δίαιτα[],ΤέλοςΔιάρκειαςΔίαιτας-ΈναρξηΓραμμήςΔίαιτας-J13,5),NA())),NA())</f>
        <v>11</v>
      </c>
      <c r="I13" s="6">
        <f ca="1">IFERROR((IF(INDEX(Δίαιτα[],ΤέλοςΔιάρκειαςΔίαιτας-ΈναρξηΓραμμήςΔίαιτας-J13,1)&lt;&gt;"",INDEX(Δίαιτα[],ΤέλοςΔιάρκειαςΔίαιτας-ΈναρξηΓραμμήςΔίαιτας-J13,4),NA())),NA())</f>
        <v>247</v>
      </c>
      <c r="J13" s="6">
        <v>4</v>
      </c>
    </row>
    <row r="14" spans="2:10" x14ac:dyDescent="0.2">
      <c r="B14" s="3"/>
      <c r="C14" s="3"/>
      <c r="D14" s="5">
        <f ca="1">IFERROR(IF(INDEX(Δίαιτα[],ΤέλοςΔιάρκειαςΔίαιτας-ΈναρξηΓραμμήςΔίαιτας-J14,1)&lt;&gt;"",INDEX(Δίαιτα[],ΤέλοςΔιάρκειαςΔίαιτας-ΈναρξηΓραμμήςΔίαιτας-J14,1),""),"")</f>
        <v>44905</v>
      </c>
      <c r="E14" s="6" t="str">
        <f t="shared" ca="1" si="0"/>
        <v>ΗΗΗ</v>
      </c>
      <c r="F14" s="6">
        <f ca="1">IFERROR((IF(INDEX(Δίαιτα[],ΤέλοςΔιάρκειαςΔίαιτας-ΈναρξηΓραμμήςΔίαιτας-J14,1)&lt;&gt;"",INDEX(Δίαιτα[],ΤέλοςΔιάρκειαςΔίαιτας-ΈναρξηΓραμμήςΔίαιτας-J14,7),NA())),NA())</f>
        <v>22</v>
      </c>
      <c r="G14" s="6">
        <f ca="1">IFERROR((IF(INDEX(Δίαιτα[],ΤέλοςΔιάρκειαςΔίαιτας-ΈναρξηΓραμμήςΔίαιτας-J14,1)&lt;&gt;"",INDEX(Δίαιτα[],ΤέλοςΔιάρκειαςΔίαιτας-ΈναρξηΓραμμήςΔίαιτας-J14,6),NA())),NA())</f>
        <v>32</v>
      </c>
      <c r="H14" s="6">
        <f ca="1">IFERROR((IF(INDEX(Δίαιτα[],ΤέλοςΔιάρκειαςΔίαιτας-ΈναρξηΓραμμήςΔίαιτας-J14,1)&lt;&gt;"",INDEX(Δίαιτα[],ΤέλοςΔιάρκειαςΔίαιτας-ΈναρξηΓραμμήςΔίαιτας-J14,5),NA())),NA())</f>
        <v>64</v>
      </c>
      <c r="I14" s="6">
        <f ca="1">IFERROR((IF(INDEX(Δίαιτα[],ΤέλοςΔιάρκειαςΔίαιτας-ΈναρξηΓραμμήςΔίαιτας-J14,1)&lt;&gt;"",INDEX(Δίαιτα[],ΤέλοςΔιάρκειαςΔίαιτας-ΈναρξηΓραμμήςΔίαιτας-J14,4),NA())),NA())</f>
        <v>456</v>
      </c>
      <c r="J14" s="6">
        <v>3</v>
      </c>
    </row>
    <row r="15" spans="2:10" x14ac:dyDescent="0.2">
      <c r="B15" s="3"/>
      <c r="C15" s="3"/>
      <c r="D15" s="5">
        <f ca="1">IFERROR(IF(INDEX(Δίαιτα[],ΤέλοςΔιάρκειαςΔίαιτας-ΈναρξηΓραμμήςΔίαιτας-J15,1)&lt;&gt;"",INDEX(Δίαιτα[],ΤέλοςΔιάρκειαςΔίαιτας-ΈναρξηΓραμμήςΔίαιτας-J15,1),""),"")</f>
        <v>44906</v>
      </c>
      <c r="E15" s="6" t="str">
        <f t="shared" ca="1" si="0"/>
        <v>ΗΗΗ</v>
      </c>
      <c r="F15" s="6">
        <f ca="1">IFERROR((IF(INDEX(Δίαιτα[],ΤέλοςΔιάρκειαςΔίαιτας-ΈναρξηΓραμμήςΔίαιτας-J15,1)&lt;&gt;"",INDEX(Δίαιτα[],ΤέλοςΔιάρκειαςΔίαιτας-ΈναρξηΓραμμήςΔίαιτας-J15,7),NA())),NA())</f>
        <v>10</v>
      </c>
      <c r="G15" s="6">
        <f ca="1">IFERROR((IF(INDEX(Δίαιτα[],ΤέλοςΔιάρκειαςΔίαιτας-ΈναρξηΓραμμήςΔίαιτας-J15,1)&lt;&gt;"",INDEX(Δίαιτα[],ΤέλοςΔιάρκειαςΔίαιτας-ΈναρξηΓραμμήςΔίαιτας-J15,6),NA())),NA())</f>
        <v>2</v>
      </c>
      <c r="H15" s="6">
        <f ca="1">IFERROR((IF(INDEX(Δίαιτα[],ΤέλοςΔιάρκειαςΔίαιτας-ΈναρξηΓραμμήςΔίαιτας-J15,1)&lt;&gt;"",INDEX(Δίαιτα[],ΤέλοςΔιάρκειαςΔίαιτας-ΈναρξηΓραμμήςΔίαιτας-J15,5),NA())),NA())</f>
        <v>10</v>
      </c>
      <c r="I15" s="6">
        <f ca="1">IFERROR((IF(INDEX(Δίαιτα[],ΤέλοςΔιάρκειαςΔίαιτας-ΈναρξηΓραμμήςΔίαιτας-J15,1)&lt;&gt;"",INDEX(Δίαιτα[],ΤέλοςΔιάρκειαςΔίαιτας-ΈναρξηΓραμμήςΔίαιτας-J15,4),NA())),NA())</f>
        <v>10</v>
      </c>
      <c r="J15" s="6">
        <v>2</v>
      </c>
    </row>
    <row r="16" spans="2:10" x14ac:dyDescent="0.2">
      <c r="B16" s="3"/>
      <c r="C16" s="3"/>
      <c r="D16" s="5">
        <f ca="1">IFERROR(IF(INDEX(Δίαιτα[],ΤέλοςΔιάρκειαςΔίαιτας-ΈναρξηΓραμμήςΔίαιτας-J16,1)&lt;&gt;"",INDEX(Δίαιτα[],ΤέλοςΔιάρκειαςΔίαιτας-ΈναρξηΓραμμήςΔίαιτας-J16,1),""),"")</f>
        <v>44906</v>
      </c>
      <c r="E16" s="6" t="str">
        <f t="shared" ca="1" si="0"/>
        <v>ΗΗΗ</v>
      </c>
      <c r="F16" s="6">
        <f ca="1">IFERROR((IF(INDEX(Δίαιτα[],ΤέλοςΔιάρκειαςΔίαιτας-ΈναρξηΓραμμήςΔίαιτας-J16,1)&lt;&gt;"",INDEX(Δίαιτα[],ΤέλοςΔιάρκειαςΔίαιτας-ΈναρξηΓραμμήςΔίαιτας-J16,7),NA())),NA())</f>
        <v>5.51</v>
      </c>
      <c r="G16" s="6">
        <f ca="1">IFERROR((IF(INDEX(Δίαιτα[],ΤέλοςΔιάρκειαςΔίαιτας-ΈναρξηΓραμμήςΔίαιτας-J16,1)&lt;&gt;"",INDEX(Δίαιτα[],ΤέλοςΔιάρκειαςΔίαιτας-ΈναρξηΓραμμήςΔίαιτας-J16,6),NA())),NA())</f>
        <v>8.81</v>
      </c>
      <c r="H16" s="6">
        <f ca="1">IFERROR((IF(INDEX(Δίαιτα[],ΤέλοςΔιάρκειαςΔίαιτας-ΈναρξηΓραμμήςΔίαιτας-J16,1)&lt;&gt;"",INDEX(Δίαιτα[],ΤέλοςΔιάρκειαςΔίαιτας-ΈναρξηΓραμμήςΔίαιτας-J16,5),NA())),NA())</f>
        <v>12.36</v>
      </c>
      <c r="I16" s="6">
        <f ca="1">IFERROR((IF(INDEX(Δίαιτα[],ΤέλοςΔιάρκειαςΔίαιτας-ΈναρξηΓραμμήςΔίαιτας-J16,1)&lt;&gt;"",INDEX(Δίαιτα[],ΤέλοςΔιάρκειαςΔίαιτας-ΈναρξηΓραμμήςΔίαιτας-J16,4),NA())),NA())</f>
        <v>135</v>
      </c>
      <c r="J16" s="6">
        <v>1</v>
      </c>
    </row>
    <row r="17" spans="2:10" x14ac:dyDescent="0.2">
      <c r="B17" s="3"/>
      <c r="C17" s="3"/>
      <c r="D17" s="5">
        <f ca="1">IFERROR(IF(INDEX(Δίαιτα[],ΤέλοςΔιάρκειαςΔίαιτας-ΈναρξηΓραμμήςΔίαιτας-J17,1)&lt;&gt;"",INDEX(Δίαιτα[],ΤέλοςΔιάρκειαςΔίαιτας-ΈναρξηΓραμμήςΔίαιτας-J17,1),""),"")</f>
        <v>44906</v>
      </c>
      <c r="E17" s="6" t="str">
        <f t="shared" ca="1" si="0"/>
        <v>ΗΗΗ</v>
      </c>
      <c r="F17" s="6">
        <f ca="1">IFERROR((IF(INDEX(Δίαιτα[],ΤέλοςΔιάρκειαςΔίαιτας-ΈναρξηΓραμμήςΔίαιτας-J17,1)&lt;&gt;"",INDEX(Δίαιτα[],ΤέλοςΔιάρκειαςΔίαιτας-ΈναρξηΓραμμήςΔίαιτας-J17,7),NA())),NA())</f>
        <v>15</v>
      </c>
      <c r="G17" s="6">
        <f ca="1">IFERROR((IF(INDEX(Δίαιτα[],ΤέλοςΔιάρκειαςΔίαιτας-ΈναρξηΓραμμήςΔίαιτας-J17,1)&lt;&gt;"",INDEX(Δίαιτα[],ΤέλοςΔιάρκειαςΔίαιτας-ΈναρξηΓραμμήςΔίαιτας-J17,6),NA())),NA())</f>
        <v>5.43</v>
      </c>
      <c r="H17" s="6">
        <f ca="1">IFERROR((IF(INDEX(Δίαιτα[],ΤέλοςΔιάρκειαςΔίαιτας-ΈναρξηΓραμμήςΔίαιτας-J17,1)&lt;&gt;"",INDEX(Δίαιτα[],ΤέλοςΔιάρκειαςΔίαιτας-ΈναρξηΓραμμήςΔίαιτας-J17,5),NA())),NA())</f>
        <v>7</v>
      </c>
      <c r="I17" s="6">
        <f ca="1">IFERROR((IF(INDEX(Δίαιτα[],ΤέλοςΔιάρκειαςΔίαιτας-ΈναρξηΓραμμήςΔίαιτας-J17,1)&lt;&gt;"",INDEX(Δίαιτα[],ΤέλοςΔιάρκειαςΔίαιτας-ΈναρξηΓραμμήςΔίαιτας-J17,4),NA())),NA())</f>
        <v>184</v>
      </c>
      <c r="J17" s="6">
        <v>0</v>
      </c>
    </row>
    <row r="18" spans="2:10" x14ac:dyDescent="0.2">
      <c r="B18" s="3"/>
      <c r="C18" s="3"/>
      <c r="D18" s="5">
        <f ca="1">IFERROR(IF(INDEX(Δίαιτα[],ΤέλοςΔιάρκειαςΔίαιτας-ΈναρξηΓραμμήςΔίαιτας-J18,1)&lt;&gt;"",INDEX(Δίαιτα[],ΤέλοςΔιάρκειαςΔίαιτας-ΈναρξηΓραμμήςΔίαιτας-J18,1)),"")</f>
        <v>44908</v>
      </c>
      <c r="E18" s="6" t="str">
        <f t="shared" ca="1" si="0"/>
        <v>ΗΗΗ</v>
      </c>
      <c r="F18" s="6">
        <f ca="1">IFERROR((IF(INDEX(Δίαιτα[],ΤέλοςΔιάρκειαςΔίαιτας-ΈναρξηΓραμμήςΔίαιτας-J18,1)&lt;&gt;"",INDEX(Δίαιτα[],ΤέλοςΔιάρκειαςΔίαιτας-ΈναρξηΓραμμήςΔίαιτας-J18,7),NA())),NA())</f>
        <v>21</v>
      </c>
      <c r="G18" s="6">
        <f ca="1">IFERROR((IF(INDEX(Δίαιτα[],ΤέλοςΔιάρκειαςΔίαιτας-ΈναρξηΓραμμήςΔίαιτας-J18,1)&lt;&gt;"",INDEX(Δίαιτα[],ΤέλοςΔιάρκειαςΔίαιτας-ΈναρξηΓραμμήςΔίαιτας-J18,6),NA())),NA())</f>
        <v>13.5</v>
      </c>
      <c r="H18" s="6">
        <f ca="1">IFERROR((IF(INDEX(Δίαιτα[],ΤέλοςΔιάρκειαςΔίαιτας-ΈναρξηΓραμμήςΔίαιτας-J18,1)&lt;&gt;"",INDEX(Δίαιτα[],ΤέλοςΔιάρκειαςΔίαιτας-ΈναρξηΓραμμήςΔίαιτας-J18,5),NA())),NA())</f>
        <v>62</v>
      </c>
      <c r="I18" s="6">
        <f ca="1">IFERROR((IF(INDEX(Δίαιτα[],ΤέλοςΔιάρκειαςΔίαιτας-ΈναρξηΓραμμήςΔίαιτας-J18,1)&lt;&gt;"",INDEX(Δίαιτα[],ΤέλοςΔιάρκειαςΔίαιτας-ΈναρξηΓραμμήςΔίαιτας-J18,4),NA())),NA())</f>
        <v>477</v>
      </c>
      <c r="J18" s="6">
        <v>-1</v>
      </c>
    </row>
    <row r="20" spans="2:10" ht="27" x14ac:dyDescent="0.5">
      <c r="B20" s="37" t="s">
        <v>45</v>
      </c>
      <c r="C20" s="37"/>
      <c r="D20" s="37"/>
      <c r="E20" s="37"/>
      <c r="F20" s="37"/>
      <c r="G20" s="37"/>
      <c r="H20" s="37"/>
      <c r="I20" s="37"/>
      <c r="J20" s="37"/>
    </row>
    <row r="22" spans="2:10" ht="15" x14ac:dyDescent="0.2">
      <c r="B22" s="8" t="s">
        <v>43</v>
      </c>
      <c r="C22" s="8">
        <f>ROW(Άσκηση[[#Headers],[ΗΜΕΡΟΜΗΝΙΑ]])+1</f>
        <v>4</v>
      </c>
      <c r="D22" s="4" t="s">
        <v>14</v>
      </c>
      <c r="E22" s="4" t="s">
        <v>47</v>
      </c>
      <c r="F22" s="4" t="s">
        <v>36</v>
      </c>
      <c r="G22" s="4" t="s">
        <v>37</v>
      </c>
      <c r="H22" s="4" t="s">
        <v>48</v>
      </c>
    </row>
    <row r="23" spans="2:10" x14ac:dyDescent="0.2">
      <c r="B23" s="8" t="s">
        <v>46</v>
      </c>
      <c r="C23" s="8">
        <f ca="1">MATCH(9.99E+307,Άσκηση[ΗΜΕΡΟΜΗΝΙΑ])+ΈναρξηΓραμμήςΆσκησης-1</f>
        <v>20</v>
      </c>
      <c r="D23" s="7">
        <f ca="1">IFERROR(IF(INDEX(Άσκηση[],ΤέλοςΔιάρκειαςΆσκησης-ΈναρξηΓραμμήςΆσκησης-H23,1)&lt;&gt;"",INDEX(Άσκηση[],ΤέλοςΔιάρκειαςΆσκησης-ΈναρξηΓραμμήςΆσκησης-H23,1)),"")</f>
        <v>44923</v>
      </c>
      <c r="E23" s="6" t="str">
        <f t="shared" ref="E23:E36" ca="1" si="1">UPPER(TEXT(D23,"ηηη"))</f>
        <v>ΗΗΗ</v>
      </c>
      <c r="F23" s="15">
        <f ca="1">IFERROR((IF(INDEX(Άσκηση[],ΤέλοςΔιάρκειαςΆσκησης-ΈναρξηΓραμμήςΆσκησης-H23,1)&lt;&gt;"",INDEX(Άσκηση[],ΤέλοςΔιάρκειαςΆσκησης-ΈναρξηΓραμμήςΆσκησης-H23,2),0)),0)</f>
        <v>20</v>
      </c>
      <c r="G23" s="15">
        <f ca="1">IFERROR((IF(INDEX(Άσκηση[],ΤέλοςΔιάρκειαςΆσκησης-ΈναρξηΓραμμήςΆσκησης-H23,2)&lt;&gt;"",INDEX(Άσκηση[],ΤέλοςΔιάρκειαςΆσκησης-ΈναρξηΓραμμήςΆσκησης-H23,3),0)),0)</f>
        <v>195</v>
      </c>
      <c r="H23" s="6">
        <v>-1</v>
      </c>
    </row>
    <row r="24" spans="2:10" x14ac:dyDescent="0.2">
      <c r="B24" s="3"/>
      <c r="C24" s="3"/>
      <c r="D24" s="7">
        <f ca="1">IFERROR(IF(INDEX(Άσκηση[],ΤέλοςΔιάρκειαςΆσκησης-ΈναρξηΓραμμήςΆσκησης-H24,1)&lt;&gt;"",INDEX(Άσκηση[],ΤέλοςΔιάρκειαςΆσκησης-ΈναρξηΓραμμήςΆσκησης-H24,1)),"")</f>
        <v>44922</v>
      </c>
      <c r="E24" s="6" t="str">
        <f t="shared" ca="1" si="1"/>
        <v>ΗΗΗ</v>
      </c>
      <c r="F24" s="15">
        <f ca="1">IFERROR((IF(INDEX(Άσκηση[],ΤέλοςΔιάρκειαςΆσκησης-ΈναρξηΓραμμήςΆσκησης-H24,1)&lt;&gt;"",INDEX(Άσκηση[],ΤέλοςΔιάρκειαςΆσκησης-ΈναρξηΓραμμήςΆσκησης-H24,2),0)),0)</f>
        <v>25</v>
      </c>
      <c r="G24" s="15">
        <f ca="1">IFERROR((IF(INDEX(Άσκηση[],ΤέλοςΔιάρκειαςΆσκησης-ΈναρξηΓραμμήςΆσκησης-H24,2)&lt;&gt;"",INDEX(Άσκηση[],ΤέλοςΔιάρκειαςΆσκησης-ΈναρξηΓραμμήςΆσκησης-H24,3),0)),0)</f>
        <v>265</v>
      </c>
      <c r="H24" s="6">
        <v>0</v>
      </c>
    </row>
    <row r="25" spans="2:10" x14ac:dyDescent="0.2">
      <c r="B25" s="3"/>
      <c r="C25" s="3"/>
      <c r="D25" s="7">
        <f ca="1">IFERROR(IF(INDEX(Άσκηση[],ΤέλοςΔιάρκειαςΆσκησης-ΈναρξηΓραμμήςΆσκησης-H25,1)&lt;&gt;"",INDEX(Άσκηση[],ΤέλοςΔιάρκειαςΆσκησης-ΈναρξηΓραμμήςΆσκησης-H25,1)),"")</f>
        <v>44921</v>
      </c>
      <c r="E25" s="6" t="str">
        <f t="shared" ca="1" si="1"/>
        <v>ΗΗΗ</v>
      </c>
      <c r="F25" s="15">
        <f ca="1">IFERROR((IF(INDEX(Άσκηση[],ΤέλοςΔιάρκειαςΆσκησης-ΈναρξηΓραμμήςΆσκησης-H25,1)&lt;&gt;"",INDEX(Άσκηση[],ΤέλοςΔιάρκειαςΆσκησης-ΈναρξηΓραμμήςΆσκησης-H25,2),0)),0)</f>
        <v>40</v>
      </c>
      <c r="G25" s="15">
        <f ca="1">IFERROR((IF(INDEX(Άσκηση[],ΤέλοςΔιάρκειαςΆσκησης-ΈναρξηΓραμμήςΆσκησης-H25,2)&lt;&gt;"",INDEX(Άσκηση[],ΤέλοςΔιάρκειαςΆσκησης-ΈναρξηΓραμμήςΆσκησης-H25,3),0)),0)</f>
        <v>290</v>
      </c>
      <c r="H25" s="6">
        <v>1</v>
      </c>
    </row>
    <row r="26" spans="2:10" x14ac:dyDescent="0.2">
      <c r="B26" s="3"/>
      <c r="C26" s="3"/>
      <c r="D26" s="7">
        <f ca="1">IFERROR(IF(INDEX(Άσκηση[],ΤέλοςΔιάρκειαςΆσκησης-ΈναρξηΓραμμήςΆσκησης-H26,1)&lt;&gt;"",INDEX(Άσκηση[],ΤέλοςΔιάρκειαςΆσκησης-ΈναρξηΓραμμήςΆσκησης-H26,1)),"")</f>
        <v>44920</v>
      </c>
      <c r="E26" s="6" t="str">
        <f t="shared" ca="1" si="1"/>
        <v>ΗΗΗ</v>
      </c>
      <c r="F26" s="15">
        <f ca="1">IFERROR((IF(INDEX(Άσκηση[],ΤέλοςΔιάρκειαςΆσκησης-ΈναρξηΓραμμήςΆσκησης-H26,1)&lt;&gt;"",INDEX(Άσκηση[],ΤέλοςΔιάρκειαςΆσκησης-ΈναρξηΓραμμήςΆσκησης-H26,2),0)),0)</f>
        <v>35</v>
      </c>
      <c r="G26" s="15">
        <f ca="1">IFERROR((IF(INDEX(Άσκηση[],ΤέλοςΔιάρκειαςΆσκησης-ΈναρξηΓραμμήςΆσκησης-H26,2)&lt;&gt;"",INDEX(Άσκηση[],ΤέλοςΔιάρκειαςΆσκησης-ΈναρξηΓραμμήςΆσκησης-H26,3),0)),0)</f>
        <v>320</v>
      </c>
      <c r="H26" s="6">
        <v>2</v>
      </c>
    </row>
    <row r="27" spans="2:10" x14ac:dyDescent="0.2">
      <c r="B27" s="3"/>
      <c r="C27" s="3"/>
      <c r="D27" s="7">
        <f ca="1">IFERROR(IF(INDEX(Άσκηση[],ΤέλοςΔιάρκειαςΆσκησης-ΈναρξηΓραμμήςΆσκησης-H27,1)&lt;&gt;"",INDEX(Άσκηση[],ΤέλοςΔιάρκειαςΆσκησης-ΈναρξηΓραμμήςΆσκησης-H27,1)),"")</f>
        <v>44919</v>
      </c>
      <c r="E27" s="6" t="str">
        <f t="shared" ca="1" si="1"/>
        <v>ΗΗΗ</v>
      </c>
      <c r="F27" s="15">
        <f ca="1">IFERROR((IF(INDEX(Άσκηση[],ΤέλοςΔιάρκειαςΆσκησης-ΈναρξηΓραμμήςΆσκησης-H27,1)&lt;&gt;"",INDEX(Άσκηση[],ΤέλοςΔιάρκειαςΆσκησης-ΈναρξηΓραμμήςΆσκησης-H27,2),0)),0)</f>
        <v>45</v>
      </c>
      <c r="G27" s="15">
        <f ca="1">IFERROR((IF(INDEX(Άσκηση[],ΤέλοςΔιάρκειαςΆσκησης-ΈναρξηΓραμμήςΆσκησης-H27,2)&lt;&gt;"",INDEX(Άσκηση[],ΤέλοςΔιάρκειαςΆσκησης-ΈναρξηΓραμμήςΆσκησης-H27,3),0)),0)</f>
        <v>350</v>
      </c>
      <c r="H27" s="6">
        <v>3</v>
      </c>
    </row>
    <row r="28" spans="2:10" x14ac:dyDescent="0.2">
      <c r="B28" s="3"/>
      <c r="C28" s="3"/>
      <c r="D28" s="7">
        <f ca="1">IFERROR(IF(INDEX(Άσκηση[],ΤέλοςΔιάρκειαςΆσκησης-ΈναρξηΓραμμήςΆσκησης-H28,1)&lt;&gt;"",INDEX(Άσκηση[],ΤέλοςΔιάρκειαςΆσκησης-ΈναρξηΓραμμήςΆσκησης-H28,1)),"")</f>
        <v>44918</v>
      </c>
      <c r="E28" s="6" t="str">
        <f t="shared" ca="1" si="1"/>
        <v>ΗΗΗ</v>
      </c>
      <c r="F28" s="15">
        <f ca="1">IFERROR((IF(INDEX(Άσκηση[],ΤέλοςΔιάρκειαςΆσκησης-ΈναρξηΓραμμήςΆσκησης-H28,1)&lt;&gt;"",INDEX(Άσκηση[],ΤέλοςΔιάρκειαςΆσκησης-ΈναρξηΓραμμήςΆσκησης-H28,2),0)),0)</f>
        <v>20</v>
      </c>
      <c r="G28" s="15">
        <f ca="1">IFERROR((IF(INDEX(Άσκηση[],ΤέλοςΔιάρκειαςΆσκησης-ΈναρξηΓραμμήςΆσκησης-H28,2)&lt;&gt;"",INDEX(Άσκηση[],ΤέλοςΔιάρκειαςΆσκησης-ΈναρξηΓραμμήςΆσκησης-H28,3),0)),0)</f>
        <v>295</v>
      </c>
      <c r="H28" s="6">
        <v>4</v>
      </c>
    </row>
    <row r="29" spans="2:10" x14ac:dyDescent="0.2">
      <c r="B29" s="3"/>
      <c r="C29" s="3"/>
      <c r="D29" s="7">
        <f ca="1">IFERROR(IF(INDEX(Άσκηση[],ΤέλοςΔιάρκειαςΆσκησης-ΈναρξηΓραμμήςΆσκησης-H29,1)&lt;&gt;"",INDEX(Άσκηση[],ΤέλοςΔιάρκειαςΆσκησης-ΈναρξηΓραμμήςΆσκησης-H29,1)),"")</f>
        <v>44917</v>
      </c>
      <c r="E29" s="6" t="str">
        <f t="shared" ca="1" si="1"/>
        <v>ΗΗΗ</v>
      </c>
      <c r="F29" s="15">
        <f ca="1">IFERROR((IF(INDEX(Άσκηση[],ΤέλοςΔιάρκειαςΆσκησης-ΈναρξηΓραμμήςΆσκησης-H29,1)&lt;&gt;"",INDEX(Άσκηση[],ΤέλοςΔιάρκειαςΆσκησης-ΈναρξηΓραμμήςΆσκησης-H29,2),0)),0)</f>
        <v>40</v>
      </c>
      <c r="G29" s="15">
        <f ca="1">IFERROR((IF(INDEX(Άσκηση[],ΤέλοςΔιάρκειαςΆσκησης-ΈναρξηΓραμμήςΆσκησης-H29,2)&lt;&gt;"",INDEX(Άσκηση[],ΤέλοςΔιάρκειαςΆσκησης-ΈναρξηΓραμμήςΆσκησης-H29,3),0)),0)</f>
        <v>270</v>
      </c>
      <c r="H29" s="6">
        <v>5</v>
      </c>
    </row>
    <row r="30" spans="2:10" x14ac:dyDescent="0.2">
      <c r="B30" s="3"/>
      <c r="C30" s="3"/>
      <c r="D30" s="7">
        <f ca="1">IFERROR(IF(INDEX(Άσκηση[],ΤέλοςΔιάρκειαςΆσκησης-ΈναρξηΓραμμήςΆσκησης-H30,1)&lt;&gt;"",INDEX(Άσκηση[],ΤέλοςΔιάρκειαςΆσκησης-ΈναρξηΓραμμήςΆσκησης-H30,1)),"")</f>
        <v>44916</v>
      </c>
      <c r="E30" s="6" t="str">
        <f t="shared" ca="1" si="1"/>
        <v>ΗΗΗ</v>
      </c>
      <c r="F30" s="15">
        <f ca="1">IFERROR((IF(INDEX(Άσκηση[],ΤέλοςΔιάρκειαςΆσκησης-ΈναρξηΓραμμήςΆσκησης-H30,1)&lt;&gt;"",INDEX(Άσκηση[],ΤέλοςΔιάρκειαςΆσκησης-ΈναρξηΓραμμήςΆσκησης-H30,2),0)),0)</f>
        <v>45</v>
      </c>
      <c r="G30" s="15">
        <f ca="1">IFERROR((IF(INDEX(Άσκηση[],ΤέλοςΔιάρκειαςΆσκησης-ΈναρξηΓραμμήςΆσκησης-H30,2)&lt;&gt;"",INDEX(Άσκηση[],ΤέλοςΔιάρκειαςΆσκησης-ΈναρξηΓραμμήςΆσκησης-H30,3),0)),0)</f>
        <v>325</v>
      </c>
      <c r="H30" s="6">
        <v>6</v>
      </c>
    </row>
    <row r="31" spans="2:10" x14ac:dyDescent="0.2">
      <c r="B31" s="3"/>
      <c r="C31" s="3"/>
      <c r="D31" s="7">
        <f ca="1">IFERROR(IF(INDEX(Άσκηση[],ΤέλοςΔιάρκειαςΆσκησης-ΈναρξηΓραμμήςΆσκησης-H31,1)&lt;&gt;"",INDEX(Άσκηση[],ΤέλοςΔιάρκειαςΆσκησης-ΈναρξηΓραμμήςΆσκησης-H31,1)),"")</f>
        <v>44915</v>
      </c>
      <c r="E31" s="6" t="str">
        <f t="shared" ca="1" si="1"/>
        <v>ΗΗΗ</v>
      </c>
      <c r="F31" s="15">
        <f ca="1">IFERROR((IF(INDEX(Άσκηση[],ΤέλοςΔιάρκειαςΆσκησης-ΈναρξηΓραμμήςΆσκησης-H31,1)&lt;&gt;"",INDEX(Άσκηση[],ΤέλοςΔιάρκειαςΆσκησης-ΈναρξηΓραμμήςΆσκησης-H31,2),0)),0)</f>
        <v>40</v>
      </c>
      <c r="G31" s="15">
        <f ca="1">IFERROR((IF(INDEX(Άσκηση[],ΤέλοςΔιάρκειαςΆσκησης-ΈναρξηΓραμμήςΆσκησης-H31,2)&lt;&gt;"",INDEX(Άσκηση[],ΤέλοςΔιάρκειαςΆσκησης-ΈναρξηΓραμμήςΆσκησης-H31,3),0)),0)</f>
        <v>175</v>
      </c>
      <c r="H31" s="6">
        <v>7</v>
      </c>
    </row>
    <row r="32" spans="2:10" x14ac:dyDescent="0.2">
      <c r="B32" s="3"/>
      <c r="C32" s="3"/>
      <c r="D32" s="7">
        <f ca="1">IFERROR(IF(INDEX(Άσκηση[],ΤέλοςΔιάρκειαςΆσκησης-ΈναρξηΓραμμήςΆσκησης-H32,1)&lt;&gt;"",INDEX(Άσκηση[],ΤέλοςΔιάρκειαςΆσκησης-ΈναρξηΓραμμήςΆσκησης-H32,1)),"")</f>
        <v>44914</v>
      </c>
      <c r="E32" s="6" t="str">
        <f t="shared" ca="1" si="1"/>
        <v>ΗΗΗ</v>
      </c>
      <c r="F32" s="15">
        <f ca="1">IFERROR((IF(INDEX(Άσκηση[],ΤέλοςΔιάρκειαςΆσκησης-ΈναρξηΓραμμήςΆσκησης-H32,1)&lt;&gt;"",INDEX(Άσκηση[],ΤέλοςΔιάρκειαςΆσκησης-ΈναρξηΓραμμήςΆσκησης-H32,2),0)),0)</f>
        <v>30</v>
      </c>
      <c r="G32" s="15">
        <f ca="1">IFERROR((IF(INDEX(Άσκηση[],ΤέλοςΔιάρκειαςΆσκησης-ΈναρξηΓραμμήςΆσκησης-H32,2)&lt;&gt;"",INDEX(Άσκηση[],ΤέλοςΔιάρκειαςΆσκησης-ΈναρξηΓραμμήςΆσκησης-H32,3),0)),0)</f>
        <v>335</v>
      </c>
      <c r="H32" s="6">
        <v>8</v>
      </c>
    </row>
    <row r="33" spans="2:8" x14ac:dyDescent="0.2">
      <c r="B33" s="3"/>
      <c r="C33" s="3"/>
      <c r="D33" s="7">
        <f ca="1">IFERROR(IF(INDEX(Άσκηση[],ΤέλοςΔιάρκειαςΆσκησης-ΈναρξηΓραμμήςΆσκησης-H33,1)&lt;&gt;"",INDEX(Άσκηση[],ΤέλοςΔιάρκειαςΆσκησης-ΈναρξηΓραμμήςΆσκησης-H33,1)),"")</f>
        <v>44913</v>
      </c>
      <c r="E33" s="6" t="str">
        <f t="shared" ca="1" si="1"/>
        <v>ΗΗΗ</v>
      </c>
      <c r="F33" s="15">
        <f ca="1">IFERROR((IF(INDEX(Άσκηση[],ΤέλοςΔιάρκειαςΆσκησης-ΈναρξηΓραμμήςΆσκησης-H33,1)&lt;&gt;"",INDEX(Άσκηση[],ΤέλοςΔιάρκειαςΆσκησης-ΈναρξηΓραμμήςΆσκησης-H33,2),0)),0)</f>
        <v>40</v>
      </c>
      <c r="G33" s="15">
        <f ca="1">IFERROR((IF(INDEX(Άσκηση[],ΤέλοςΔιάρκειαςΆσκησης-ΈναρξηΓραμμήςΆσκησης-H33,2)&lt;&gt;"",INDEX(Άσκηση[],ΤέλοςΔιάρκειαςΆσκησης-ΈναρξηΓραμμήςΆσκησης-H33,3),0)),0)</f>
        <v>205</v>
      </c>
      <c r="H33" s="6">
        <v>9</v>
      </c>
    </row>
    <row r="34" spans="2:8" x14ac:dyDescent="0.2">
      <c r="B34" s="3"/>
      <c r="C34" s="3"/>
      <c r="D34" s="7">
        <f ca="1">IFERROR(IF(INDEX(Άσκηση[],ΤέλοςΔιάρκειαςΆσκησης-ΈναρξηΓραμμήςΆσκησης-H34,1)&lt;&gt;"",INDEX(Άσκηση[],ΤέλοςΔιάρκειαςΆσκησης-ΈναρξηΓραμμήςΆσκησης-H34,1)),"")</f>
        <v>44912</v>
      </c>
      <c r="E34" s="6" t="str">
        <f t="shared" ca="1" si="1"/>
        <v>ΗΗΗ</v>
      </c>
      <c r="F34" s="15">
        <f ca="1">IFERROR((IF(INDEX(Άσκηση[],ΤέλοςΔιάρκειαςΆσκησης-ΈναρξηΓραμμήςΆσκησης-H34,1)&lt;&gt;"",INDEX(Άσκηση[],ΤέλοςΔιάρκειαςΆσκησης-ΈναρξηΓραμμήςΆσκησης-H34,2),0)),0)</f>
        <v>20</v>
      </c>
      <c r="G34" s="15">
        <f ca="1">IFERROR((IF(INDEX(Άσκηση[],ΤέλοςΔιάρκειαςΆσκησης-ΈναρξηΓραμμήςΆσκησης-H34,2)&lt;&gt;"",INDEX(Άσκηση[],ΤέλοςΔιάρκειαςΆσκησης-ΈναρξηΓραμμήςΆσκησης-H34,3),0)),0)</f>
        <v>285</v>
      </c>
      <c r="H34" s="6">
        <v>10</v>
      </c>
    </row>
    <row r="35" spans="2:8" x14ac:dyDescent="0.2">
      <c r="B35" s="3"/>
      <c r="C35" s="3"/>
      <c r="D35" s="7">
        <f ca="1">IFERROR(IF(INDEX(Άσκηση[],ΤέλοςΔιάρκειαςΆσκησης-ΈναρξηΓραμμήςΆσκησης-H35,1)&lt;&gt;"",INDEX(Άσκηση[],ΤέλοςΔιάρκειαςΆσκησης-ΈναρξηΓραμμήςΆσκησης-H35,1)),"")</f>
        <v>44911</v>
      </c>
      <c r="E35" s="6" t="str">
        <f t="shared" ca="1" si="1"/>
        <v>ΗΗΗ</v>
      </c>
      <c r="F35" s="15">
        <f ca="1">IFERROR((IF(INDEX(Άσκηση[],ΤέλοςΔιάρκειαςΆσκησης-ΈναρξηΓραμμήςΆσκησης-H35,1)&lt;&gt;"",INDEX(Άσκηση[],ΤέλοςΔιάρκειαςΆσκησης-ΈναρξηΓραμμήςΆσκησης-H35,2),0)),0)</f>
        <v>25</v>
      </c>
      <c r="G35" s="15">
        <f ca="1">IFERROR((IF(INDEX(Άσκηση[],ΤέλοςΔιάρκειαςΆσκησης-ΈναρξηΓραμμήςΆσκησης-H35,2)&lt;&gt;"",INDEX(Άσκηση[],ΤέλοςΔιάρκειαςΆσκησης-ΈναρξηΓραμμήςΆσκησης-H35,3),0)),0)</f>
        <v>125</v>
      </c>
      <c r="H35" s="6">
        <v>11</v>
      </c>
    </row>
    <row r="36" spans="2:8" x14ac:dyDescent="0.2">
      <c r="B36" s="3"/>
      <c r="C36" s="3"/>
      <c r="D36" s="7">
        <f ca="1">IFERROR(IF(INDEX(Άσκηση[],ΤέλοςΔιάρκειαςΆσκησης-ΈναρξηΓραμμήςΆσκησης-H36,1)&lt;&gt;"",INDEX(Άσκηση[],ΤέλοςΔιάρκειαςΆσκησης-ΈναρξηΓραμμήςΆσκησης-H36,1)),"")</f>
        <v>44910</v>
      </c>
      <c r="E36" s="6" t="str">
        <f t="shared" ca="1" si="1"/>
        <v>ΗΗΗ</v>
      </c>
      <c r="F36" s="15">
        <f ca="1">IFERROR((IF(INDEX(Άσκηση[],ΤέλοςΔιάρκειαςΆσκησης-ΈναρξηΓραμμήςΆσκησης-H36,1)&lt;&gt;"",INDEX(Άσκηση[],ΤέλοςΔιάρκειαςΆσκησης-ΈναρξηΓραμμήςΆσκησης-H36,2),0)),0)</f>
        <v>30</v>
      </c>
      <c r="G36" s="15">
        <f ca="1">IFERROR((IF(INDEX(Άσκηση[],ΤέλοςΔιάρκειαςΆσκησης-ΈναρξηΓραμμήςΆσκησης-H36,2)&lt;&gt;"",INDEX(Άσκηση[],ΤέλοςΔιάρκειαςΆσκησης-ΈναρξηΓραμμήςΆσκησης-H36,3),0)),0)</f>
        <v>150</v>
      </c>
      <c r="H36" s="6">
        <v>12</v>
      </c>
    </row>
  </sheetData>
  <dataConsolidate>
    <dataRefs count="1">
      <dataRef ref="F23:G36" sheet="Chart Calculations" r:id="rId1"/>
    </dataRefs>
  </dataConsolidate>
  <mergeCells count="2">
    <mergeCell ref="B2:J2"/>
    <mergeCell ref="B20:J20"/>
  </mergeCells>
  <pageMargins left="0.7" right="0.7" top="0.75" bottom="0.75" header="0.3" footer="0.3"/>
  <pageSetup paperSize="9" orientation="portrait" r:id="rId2"/>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AB21420A-4373-4636-9911-EC8F32B5E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DDB1D2CD-1D37-42DA-9868-A7124AFFF84E}">
  <ds:schemaRefs>
    <ds:schemaRef ds:uri="http://schemas.microsoft.com/sharepoint/v3/contenttype/forms"/>
  </ds:schemaRefs>
</ds:datastoreItem>
</file>

<file path=customXml/itemProps31.xml><?xml version="1.0" encoding="utf-8"?>
<ds:datastoreItem xmlns:ds="http://schemas.openxmlformats.org/officeDocument/2006/customXml" ds:itemID="{895B48FC-EF4F-4024-B209-E229FB20C0E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TM04036851</ap:Template>
  <ap:DocSecurity>0</ap:DocSecurity>
  <ap:ScaleCrop>false</ap:ScaleCrop>
  <ap:HeadingPairs>
    <vt:vector baseType="variant" size="4">
      <vt:variant>
        <vt:lpstr>Worksheets</vt:lpstr>
      </vt:variant>
      <vt:variant>
        <vt:i4>4</vt:i4>
      </vt:variant>
      <vt:variant>
        <vt:lpstr>Named Ranges</vt:lpstr>
      </vt:variant>
      <vt:variant>
        <vt:i4>19</vt:i4>
      </vt:variant>
    </vt:vector>
  </ap:HeadingPairs>
  <ap:TitlesOfParts>
    <vt:vector baseType="lpstr" size="23">
      <vt:lpstr>ΣΤΟΧΟΙ</vt:lpstr>
      <vt:lpstr>ΔΙΑΙΤΑ</vt:lpstr>
      <vt:lpstr>ΑΣΚΗΣΗ</vt:lpstr>
      <vt:lpstr>Υπολογισμοί γραφήματος</vt:lpstr>
      <vt:lpstr>ΑΣΚΗΣΗ!Print_Titles</vt:lpstr>
      <vt:lpstr>ΔΙΑΙΤΑ!Print_Titles</vt:lpstr>
      <vt:lpstr>ΑπώλειαΒάρουςΑνάΗμέρα</vt:lpstr>
      <vt:lpstr>ΑρχικόΒάρος</vt:lpstr>
      <vt:lpstr>ΒάροςΣτόχος</vt:lpstr>
      <vt:lpstr>ΈναρξηΓραμμήςΆσκησης</vt:lpstr>
      <vt:lpstr>ΈναρξηΓραμμήςΔίαιτας</vt:lpstr>
      <vt:lpstr>ΗμέρεςΠρογράμματος</vt:lpstr>
      <vt:lpstr>ΗμερομηνίαΈναρξης</vt:lpstr>
      <vt:lpstr>ΗμερομηνίαΛήξης</vt:lpstr>
      <vt:lpstr>ΠεριοχήΗμερομηνιώνΆσκησης</vt:lpstr>
      <vt:lpstr>ΤελικόΒάρος</vt:lpstr>
      <vt:lpstr>ΤέλοςΔιάρκειαςΆσκησης</vt:lpstr>
      <vt:lpstr>ΤέλοςΔιάρκειαςΔίαιτας</vt:lpstr>
      <vt:lpstr>Τίτλος_στήλης3</vt:lpstr>
      <vt:lpstr>ΤίτλοςΣτήλης2</vt:lpstr>
      <vt:lpstr>Υπότιτλος</vt:lpstr>
      <vt:lpstr>ΧρονικόΔιάστημαΆσκησης</vt:lpstr>
      <vt:lpstr>ΧρονικόΔιάστημαΔίαιτας</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2022-11-06T06:50:33Z</dcterms:created>
  <dcterms:modified xsi:type="dcterms:W3CDTF">2022-12-08T06:17:35Z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