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el-GR\"/>
    </mc:Choice>
  </mc:AlternateContent>
  <bookViews>
    <workbookView xWindow="0" yWindow="0" windowWidth="28800" windowHeight="12000"/>
  </bookViews>
  <sheets>
    <sheet name="Κέρδος και ζημιά" sheetId="1" r:id="rId1"/>
    <sheet name="Έσοδα" sheetId="3" r:id="rId2"/>
    <sheet name="Έξοδα εκμετάλλευσης" sheetId="2" r:id="rId3"/>
  </sheets>
  <definedNames>
    <definedName name="NetIncome">'Κέρδος και ζημιά'!$O$9</definedName>
    <definedName name="_xlnm.Print_Titles" localSheetId="2">'Έξοδα εκμετάλλευσης'!$3:$3</definedName>
    <definedName name="_xlnm.Print_Titles" localSheetId="1">Έσοδα!$3:$3</definedName>
    <definedName name="_xlnm.Print_Titles" localSheetId="0">'Κέρδος και ζημιά'!$4:$4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5" i="1" l="1"/>
  <c r="E5" i="1"/>
  <c r="F5" i="1"/>
  <c r="G5" i="1"/>
  <c r="H5" i="1"/>
  <c r="I5" i="1"/>
  <c r="J5" i="1"/>
  <c r="K5" i="1"/>
  <c r="L5" i="1"/>
  <c r="M5" i="1"/>
  <c r="N5" i="1"/>
  <c r="O5" i="1"/>
  <c r="C5" i="1"/>
  <c r="D12" i="3"/>
  <c r="E12" i="3"/>
  <c r="F12" i="3"/>
  <c r="G12" i="3"/>
  <c r="H12" i="3"/>
  <c r="I12" i="3"/>
  <c r="J12" i="3"/>
  <c r="K12" i="3"/>
  <c r="L12" i="3"/>
  <c r="M12" i="3"/>
  <c r="N12" i="3"/>
  <c r="O12" i="3"/>
  <c r="C12" i="3"/>
  <c r="D10" i="3"/>
  <c r="E10" i="3"/>
  <c r="F10" i="3"/>
  <c r="G10" i="3"/>
  <c r="H10" i="3"/>
  <c r="I10" i="3"/>
  <c r="J10" i="3"/>
  <c r="K10" i="3"/>
  <c r="L10" i="3"/>
  <c r="M10" i="3"/>
  <c r="N10" i="3"/>
  <c r="C10" i="3"/>
  <c r="D17" i="2"/>
  <c r="E17" i="2"/>
  <c r="F17" i="2"/>
  <c r="G17" i="2"/>
  <c r="H17" i="2"/>
  <c r="I17" i="2"/>
  <c r="J17" i="2"/>
  <c r="K17" i="2"/>
  <c r="L17" i="2"/>
  <c r="M17" i="2"/>
  <c r="N17" i="2"/>
  <c r="C17" i="2"/>
  <c r="C2" i="2"/>
  <c r="B1" i="2"/>
  <c r="C2" i="3"/>
  <c r="B1" i="3" l="1"/>
  <c r="O11" i="3" l="1"/>
  <c r="O9" i="3"/>
  <c r="O8" i="3"/>
  <c r="O7" i="3"/>
  <c r="O6" i="3"/>
  <c r="O5" i="3"/>
  <c r="O4" i="3"/>
  <c r="O16" i="2"/>
  <c r="O15" i="2"/>
  <c r="O14" i="2"/>
  <c r="O13" i="2"/>
  <c r="O12" i="2"/>
  <c r="O11" i="2"/>
  <c r="O10" i="2"/>
  <c r="O9" i="2"/>
  <c r="O8" i="2"/>
  <c r="O7" i="2"/>
  <c r="O6" i="2"/>
  <c r="O5" i="2"/>
  <c r="O4" i="2"/>
  <c r="E7" i="1" l="1"/>
  <c r="I7" i="1"/>
  <c r="M7" i="1"/>
  <c r="M9" i="1" s="1"/>
  <c r="O10" i="3"/>
  <c r="D7" i="1"/>
  <c r="D9" i="1" s="1"/>
  <c r="F7" i="1"/>
  <c r="H7" i="1"/>
  <c r="J7" i="1"/>
  <c r="L7" i="1"/>
  <c r="L9" i="1" s="1"/>
  <c r="N7" i="1"/>
  <c r="O17" i="2"/>
  <c r="C7" i="1"/>
  <c r="G7" i="1"/>
  <c r="K7" i="1"/>
  <c r="O8" i="1"/>
  <c r="O6" i="1"/>
  <c r="N9" i="1" l="1"/>
  <c r="H9" i="1"/>
  <c r="F9" i="1"/>
  <c r="J9" i="1"/>
  <c r="I9" i="1"/>
  <c r="G9" i="1"/>
  <c r="E9" i="1"/>
  <c r="C9" i="1"/>
  <c r="K9" i="1"/>
  <c r="O7" i="1" l="1"/>
  <c r="O9" i="1" s="1"/>
  <c r="L2" i="1" s="1"/>
</calcChain>
</file>

<file path=xl/sharedStrings.xml><?xml version="1.0" encoding="utf-8"?>
<sst xmlns="http://schemas.openxmlformats.org/spreadsheetml/2006/main" count="76" uniqueCount="50">
  <si>
    <t>ΕΤΟΣ</t>
  </si>
  <si>
    <t>Έσοδα εκμετάλλευσης</t>
  </si>
  <si>
    <t>Έσοδα αποπληρωμής τόκων (έξοδα)</t>
  </si>
  <si>
    <t>Έσοδα προ φόρου εισοδήματος</t>
  </si>
  <si>
    <t>Έξοδα φόρου εισοδήματος</t>
  </si>
  <si>
    <t>Καθαρό εισόδημα</t>
  </si>
  <si>
    <t>ΑΠΟΤΕΛΕΣΜΑΤΑ ΧΡΗΣΗΣ</t>
  </si>
  <si>
    <t>ΕΠΩΝΥΜΙΑ ΕΤΑΙΡΕΙΑΣ</t>
  </si>
  <si>
    <t>ΙΑΝ</t>
  </si>
  <si>
    <t>ΦΕΒ</t>
  </si>
  <si>
    <t>ΜΑΡ</t>
  </si>
  <si>
    <t>ΑΠΡ</t>
  </si>
  <si>
    <t>ΜΑΪΟΣ</t>
  </si>
  <si>
    <t>ΙΟΥΝ</t>
  </si>
  <si>
    <t>ΙΟΥΛ</t>
  </si>
  <si>
    <t>ΑΥΓ</t>
  </si>
  <si>
    <t>ΣΕΠ</t>
  </si>
  <si>
    <t>ΚΑΘΑΡΟ ΕΙΣΟΔΗΜΑ</t>
  </si>
  <si>
    <t>ΟΚΤ</t>
  </si>
  <si>
    <t>ΝΟΕ</t>
  </si>
  <si>
    <t>ΔΕΚ</t>
  </si>
  <si>
    <t>Σωρευτικό Έτους</t>
  </si>
  <si>
    <t>Έσοδα</t>
  </si>
  <si>
    <t>Πωλήσεις</t>
  </si>
  <si>
    <t>Επιστροφές πωλήσεων (μείωση)</t>
  </si>
  <si>
    <t>Εκπτώσεις πωλήσεων (μείωση)</t>
  </si>
  <si>
    <t>Άλλα έσοδα 1</t>
  </si>
  <si>
    <t>Άλλα έσοδα 2</t>
  </si>
  <si>
    <t>Άλλα έσοδα 3</t>
  </si>
  <si>
    <t>Καθαρές πωλήσεις</t>
  </si>
  <si>
    <t>Κόστος πωληθέντων προϊόντων</t>
  </si>
  <si>
    <t>Μικτό κέρδος</t>
  </si>
  <si>
    <t>Έξοδα εκμετάλλευσης</t>
  </si>
  <si>
    <t>Μισθοδοσία</t>
  </si>
  <si>
    <t>Αποσβέσεις</t>
  </si>
  <si>
    <t>Ενοίκιο</t>
  </si>
  <si>
    <t>Προμήθειες γραφείου</t>
  </si>
  <si>
    <t>Υπηρεσίες κοινής ωφελείας</t>
  </si>
  <si>
    <t>Τηλέφωνο</t>
  </si>
  <si>
    <t>Ασφάλιση</t>
  </si>
  <si>
    <t>Ταξίδια</t>
  </si>
  <si>
    <t>Συντήρηση</t>
  </si>
  <si>
    <t>Διαφήμιση</t>
  </si>
  <si>
    <t>Άλλα 1</t>
  </si>
  <si>
    <t>Άλλα 2</t>
  </si>
  <si>
    <t>Άλλα 3</t>
  </si>
  <si>
    <t>Σύνολο εξόδων εκμετάλλευσης</t>
  </si>
  <si>
    <t>Το γράφημα γραμμών που δείχνει τα μικτά κέρδη και το σύνολο εξόδων εκμετάλλευσης βρίσκεται σε αυτό το κελί. 
Εισαγάγετε δεδομένα στον παρακάτω πίνακα.</t>
  </si>
  <si>
    <t>ΑΠΟΤΕΛΕΣΜΑΤΑ ΧΡΗΣΗΣ - ΈΣΟΔΑ</t>
  </si>
  <si>
    <t>ΑΠΟΤΕΛΕΣΜΑΤΑ ΧΡΗΣΗΣ - ΈΞΟΔΑ ΕΚΜΕΤΆΛΛΕΥΣΗΣ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</si>
</sst>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0\ &quot;€&quot;;\-#,##0\ &quot;€&quot;"/>
    <numFmt numFmtId="44" formatCode="_-* #,##0.00\ &quot;€&quot;_-;\-* #,##0.00\ &quot;€&quot;_-;_-* &quot;-&quot;??\ &quot;€&quot;_-;_-@_-"/>
    <numFmt numFmtId="165" formatCode="_ * #,##0_ ;_ * \-#,##0_ ;_ * &quot;-&quot;_ ;_ @_ "/>
    <numFmt numFmtId="166" formatCode="#,##0\ &quot;€&quot;"/>
  </numFmts>
  <fonts count="18" x14ac:knownFonts="1">
    <font>
      <sz val="11"/>
      <color theme="2"/>
      <name val="Segoe UI"/>
      <family val="2"/>
      <scheme val="minor"/>
    </font>
    <font>
      <sz val="11"/>
      <color theme="1"/>
      <name val="Segoe UI"/>
      <family val="2"/>
      <scheme val="minor"/>
    </font>
    <font>
      <b/>
      <sz val="11"/>
      <color theme="0"/>
      <name val="Segoe UI"/>
      <family val="2"/>
      <scheme val="minor"/>
    </font>
    <font>
      <sz val="11"/>
      <color theme="0"/>
      <name val="Segoe UI"/>
      <family val="2"/>
      <scheme val="minor"/>
    </font>
    <font>
      <sz val="11"/>
      <color theme="2"/>
      <name val="Segoe UI"/>
      <family val="2"/>
      <scheme val="minor"/>
    </font>
    <font>
      <sz val="20"/>
      <color theme="0"/>
      <name val="Segoe UI"/>
      <family val="2"/>
      <scheme val="minor"/>
    </font>
    <font>
      <sz val="12"/>
      <color theme="0"/>
      <name val="Segoe UI"/>
      <family val="2"/>
      <scheme val="minor"/>
    </font>
    <font>
      <sz val="48"/>
      <color theme="3"/>
      <name val="Segoe UI"/>
      <family val="2"/>
      <scheme val="minor"/>
    </font>
    <font>
      <sz val="48"/>
      <color theme="0"/>
      <name val="Cambria"/>
      <family val="2"/>
      <scheme val="major"/>
    </font>
    <font>
      <sz val="11"/>
      <color theme="2" tint="-0.749961851863155"/>
      <name val="Segoe UI"/>
      <family val="2"/>
      <scheme val="minor"/>
    </font>
    <font>
      <b/>
      <sz val="11"/>
      <color theme="3"/>
      <name val="Segoe UI"/>
      <family val="2"/>
      <scheme val="minor"/>
    </font>
    <font>
      <b/>
      <sz val="11"/>
      <color theme="3"/>
      <name val="Cambria"/>
      <family val="1"/>
      <scheme val="major"/>
    </font>
    <font>
      <sz val="11"/>
      <color theme="3"/>
      <name val="Segoe UI"/>
      <family val="2"/>
      <scheme val="minor"/>
    </font>
    <font>
      <sz val="11"/>
      <color theme="1" tint="0.34998626667073579"/>
      <name val="Segoe UI"/>
      <family val="2"/>
      <scheme val="minor"/>
    </font>
    <font>
      <sz val="11"/>
      <name val="Segoe UI"/>
      <family val="2"/>
      <scheme val="minor"/>
    </font>
    <font>
      <sz val="11"/>
      <color theme="2"/>
      <name val="Segoe UI"/>
      <scheme val="minor"/>
    </font>
    <font>
      <sz val="11"/>
      <color theme="3"/>
      <name val="Segoe UI"/>
      <scheme val="minor"/>
    </font>
    <font>
      <b/>
      <sz val="11"/>
      <color theme="2"/>
      <name val="Segoe UI"/>
      <family val="2"/>
      <charset val="161"/>
      <scheme val="minor"/>
    </font>
  </fonts>
  <fills count="7">
    <fill>
      <patternFill patternType="none"/>
    </fill>
    <fill>
      <patternFill patternType="gray125"/>
    </fill>
    <fill>
      <patternFill patternType="solid">
        <fgColor theme="3"/>
        <bgColor indexed="64"/>
      </patternFill>
    </fill>
    <fill>
      <patternFill patternType="solid">
        <fgColor theme="5"/>
        <bgColor theme="4" tint="0.79998168889431442"/>
      </patternFill>
    </fill>
    <fill>
      <patternFill patternType="solid">
        <fgColor theme="4"/>
        <bgColor indexed="64"/>
      </patternFill>
    </fill>
    <fill>
      <patternFill patternType="solid">
        <fgColor rgb="FFFFFFCC"/>
      </patternFill>
    </fill>
    <fill>
      <patternFill patternType="solid">
        <fgColor theme="3"/>
        <bgColor theme="3"/>
      </patternFill>
    </fill>
  </fills>
  <borders count="3">
    <border>
      <left/>
      <right/>
      <top/>
      <bottom/>
      <diagonal/>
    </border>
    <border>
      <left/>
      <right/>
      <top/>
      <bottom style="medium">
        <color theme="5"/>
      </bottom>
      <diagonal/>
    </border>
    <border>
      <left style="thin">
        <color rgb="FFB2B2B2"/>
      </left>
      <right style="thin">
        <color rgb="FFB2B2B2"/>
      </right>
      <top style="thin">
        <color rgb="FFB2B2B2"/>
      </top>
      <bottom style="thin">
        <color rgb="FFB2B2B2"/>
      </bottom>
      <diagonal/>
    </border>
  </borders>
  <cellStyleXfs count="11">
    <xf numFmtId="0" fontId="0" fillId="2" borderId="0">
      <alignment vertical="center" wrapText="1"/>
    </xf>
    <xf numFmtId="44" fontId="1" fillId="0" borderId="0" applyFill="0" applyBorder="0" applyAlignment="0" applyProtection="0"/>
    <xf numFmtId="0" fontId="8" fillId="2" borderId="0" applyNumberFormat="0" applyBorder="0" applyAlignment="0" applyProtection="0"/>
    <xf numFmtId="0" fontId="5" fillId="2" borderId="0" applyNumberFormat="0" applyAlignment="0" applyProtection="0"/>
    <xf numFmtId="0" fontId="4" fillId="2" borderId="0" applyNumberFormat="0" applyAlignment="0" applyProtection="0"/>
    <xf numFmtId="0" fontId="2" fillId="2" borderId="0" applyNumberFormat="0" applyBorder="0" applyAlignment="0" applyProtection="0"/>
    <xf numFmtId="0" fontId="6" fillId="2" borderId="0" applyNumberFormat="0" applyBorder="0" applyAlignment="0" applyProtection="0"/>
    <xf numFmtId="165" fontId="14" fillId="0" borderId="0" applyFill="0" applyBorder="0" applyAlignment="0" applyProtection="0"/>
    <xf numFmtId="5" fontId="14" fillId="0" borderId="0" applyFont="0" applyFill="0" applyBorder="0" applyAlignment="0" applyProtection="0"/>
    <xf numFmtId="9" fontId="4" fillId="0" borderId="0" applyFill="0" applyBorder="0" applyAlignment="0" applyProtection="0"/>
    <xf numFmtId="0" fontId="9" fillId="5" borderId="2" applyNumberFormat="0" applyAlignment="0" applyProtection="0"/>
  </cellStyleXfs>
  <cellXfs count="37">
    <xf numFmtId="0" fontId="0" fillId="2" borderId="0" xfId="0">
      <alignment vertical="center" wrapText="1"/>
    </xf>
    <xf numFmtId="0" fontId="3" fillId="2" borderId="0" xfId="0" applyFont="1" applyFill="1">
      <alignment vertical="center" wrapText="1"/>
    </xf>
    <xf numFmtId="0" fontId="3" fillId="2" borderId="0" xfId="0" applyFont="1" applyFill="1" applyBorder="1" applyAlignment="1">
      <alignment horizontal="left" vertical="center" indent="1"/>
    </xf>
    <xf numFmtId="0" fontId="10" fillId="3" borderId="0" xfId="0" applyFont="1" applyFill="1" applyBorder="1" applyAlignment="1">
      <alignment horizontal="left" vertical="center" indent="1"/>
    </xf>
    <xf numFmtId="0" fontId="3" fillId="2" borderId="0" xfId="0" applyFont="1" applyFill="1" applyAlignment="1">
      <alignment wrapText="1"/>
    </xf>
    <xf numFmtId="0" fontId="2" fillId="2" borderId="0" xfId="0" applyFont="1" applyFill="1" applyBorder="1" applyAlignment="1">
      <alignment horizontal="left" vertical="center" indent="1"/>
    </xf>
    <xf numFmtId="0" fontId="10" fillId="4" borderId="0" xfId="0" applyFont="1" applyFill="1" applyBorder="1" applyAlignment="1">
      <alignment horizontal="left" vertical="center" indent="1"/>
    </xf>
    <xf numFmtId="0" fontId="0" fillId="2" borderId="0" xfId="0" applyFont="1">
      <alignment vertical="center" wrapText="1"/>
    </xf>
    <xf numFmtId="0" fontId="0" fillId="2" borderId="0" xfId="0" applyFont="1" applyFill="1" applyBorder="1" applyAlignment="1">
      <alignment horizontal="left" vertical="center" indent="1"/>
    </xf>
    <xf numFmtId="0" fontId="3" fillId="6" borderId="0" xfId="0" applyFont="1" applyFill="1" applyBorder="1">
      <alignment vertical="center" wrapText="1"/>
    </xf>
    <xf numFmtId="0" fontId="0" fillId="2" borderId="0" xfId="0" applyFont="1" applyFill="1" applyBorder="1">
      <alignment vertical="center" wrapText="1"/>
    </xf>
    <xf numFmtId="5" fontId="11" fillId="4" borderId="0" xfId="8" applyFont="1" applyFill="1" applyBorder="1" applyAlignment="1">
      <alignment vertical="center"/>
    </xf>
    <xf numFmtId="5" fontId="11" fillId="4" borderId="0" xfId="8" applyFont="1" applyFill="1" applyBorder="1" applyAlignment="1">
      <alignment horizontal="right" vertical="center" indent="1"/>
    </xf>
    <xf numFmtId="0" fontId="13" fillId="2" borderId="0" xfId="0" applyFont="1" applyFill="1" applyAlignment="1">
      <alignment horizontal="center" wrapText="1"/>
    </xf>
    <xf numFmtId="0" fontId="0" fillId="2" borderId="0" xfId="0" applyAlignment="1">
      <alignment wrapText="1"/>
    </xf>
    <xf numFmtId="0" fontId="0" fillId="2" borderId="0" xfId="0" applyFont="1" applyFill="1" applyBorder="1" applyAlignment="1">
      <alignment wrapText="1"/>
    </xf>
    <xf numFmtId="0" fontId="0" fillId="2" borderId="0" xfId="0" applyFont="1" applyFill="1" applyBorder="1" applyAlignment="1">
      <alignment horizontal="right" wrapText="1"/>
    </xf>
    <xf numFmtId="0" fontId="0" fillId="2" borderId="0" xfId="0" applyAlignment="1">
      <alignment horizontal="right" wrapText="1"/>
    </xf>
    <xf numFmtId="0" fontId="3" fillId="2" borderId="0" xfId="0" applyNumberFormat="1" applyFont="1" applyFill="1">
      <alignment vertical="center" wrapText="1"/>
    </xf>
    <xf numFmtId="0" fontId="17" fillId="2" borderId="1" xfId="0" applyFont="1" applyBorder="1" applyAlignment="1">
      <alignment wrapText="1"/>
    </xf>
    <xf numFmtId="0" fontId="17" fillId="2" borderId="1" xfId="0" applyFont="1" applyBorder="1" applyAlignment="1">
      <alignment horizontal="right" wrapText="1"/>
    </xf>
    <xf numFmtId="5" fontId="0" fillId="6" borderId="0" xfId="0" applyNumberFormat="1" applyFont="1" applyFill="1" applyBorder="1" applyAlignment="1">
      <alignment vertical="center" wrapText="1"/>
    </xf>
    <xf numFmtId="5" fontId="0" fillId="6" borderId="0" xfId="8" applyNumberFormat="1" applyFont="1" applyFill="1" applyBorder="1" applyAlignment="1">
      <alignment vertical="center" wrapText="1"/>
    </xf>
    <xf numFmtId="5" fontId="15" fillId="2" borderId="0" xfId="0" applyNumberFormat="1" applyFont="1" applyFill="1" applyBorder="1" applyAlignment="1">
      <alignment vertical="center" wrapText="1"/>
    </xf>
    <xf numFmtId="5" fontId="11" fillId="3" borderId="0" xfId="1" applyNumberFormat="1" applyFont="1" applyFill="1" applyBorder="1" applyAlignment="1">
      <alignment vertical="center"/>
    </xf>
    <xf numFmtId="5" fontId="0" fillId="2" borderId="0" xfId="8" applyFont="1" applyFill="1" applyAlignment="1">
      <alignment vertical="center" wrapText="1"/>
    </xf>
    <xf numFmtId="5" fontId="17" fillId="2" borderId="0" xfId="8" applyFont="1" applyFill="1" applyAlignment="1">
      <alignment vertical="center" wrapText="1"/>
    </xf>
    <xf numFmtId="5" fontId="0" fillId="2" borderId="0" xfId="8" applyFont="1" applyFill="1" applyAlignment="1">
      <alignment horizontal="right" vertical="center" wrapText="1" indent="1"/>
    </xf>
    <xf numFmtId="0" fontId="13" fillId="2" borderId="0" xfId="0" applyFont="1" applyFill="1" applyAlignment="1">
      <alignment horizontal="center" vertical="center" wrapText="1"/>
    </xf>
    <xf numFmtId="0" fontId="5" fillId="2" borderId="0" xfId="3" applyAlignment="1">
      <alignment vertical="top"/>
    </xf>
    <xf numFmtId="0" fontId="12" fillId="4" borderId="0" xfId="0" applyFont="1" applyFill="1" applyBorder="1" applyAlignment="1">
      <alignment horizontal="right" indent="1"/>
    </xf>
    <xf numFmtId="166" fontId="7" fillId="4" borderId="0" xfId="0" applyNumberFormat="1" applyFont="1" applyFill="1" applyBorder="1" applyAlignment="1">
      <alignment horizontal="right" vertical="center" indent="1"/>
    </xf>
    <xf numFmtId="0" fontId="8" fillId="2" borderId="0" xfId="2" applyAlignment="1">
      <alignment horizontal="left" vertical="center"/>
    </xf>
    <xf numFmtId="0" fontId="6" fillId="2" borderId="0" xfId="6" applyBorder="1" applyAlignment="1">
      <alignment horizontal="left"/>
    </xf>
    <xf numFmtId="5" fontId="17" fillId="2" borderId="0" xfId="8" applyFont="1" applyFill="1" applyAlignment="1">
      <alignment horizontal="right" vertical="center" wrapText="1" indent="1"/>
    </xf>
    <xf numFmtId="5" fontId="0" fillId="2" borderId="0" xfId="0" applyNumberFormat="1" applyFont="1" applyFill="1" applyBorder="1" applyAlignment="1">
      <alignment vertical="center"/>
    </xf>
    <xf numFmtId="5" fontId="16" fillId="2" borderId="0" xfId="0" applyNumberFormat="1" applyFont="1" applyFill="1" applyAlignment="1">
      <alignment vertical="center" wrapText="1"/>
    </xf>
  </cellXfs>
  <cellStyles count="11">
    <cellStyle name="Επικεφαλίδα 1" xfId="3" builtinId="16" customBuiltin="1"/>
    <cellStyle name="Επικεφαλίδα 2" xfId="4" builtinId="17" customBuiltin="1"/>
    <cellStyle name="Επικεφαλίδα 3" xfId="5" builtinId="18" customBuiltin="1"/>
    <cellStyle name="Επικεφαλίδα 4" xfId="6" builtinId="19" customBuiltin="1"/>
    <cellStyle name="Κανονικό" xfId="0" builtinId="0" customBuiltin="1"/>
    <cellStyle name="Κόμμα [0]" xfId="7" builtinId="6" customBuiltin="1"/>
    <cellStyle name="Νόμισμα [0]" xfId="8" builtinId="7" customBuiltin="1"/>
    <cellStyle name="Νομισματική μονάδα" xfId="1" builtinId="4" customBuiltin="1"/>
    <cellStyle name="Ποσοστό" xfId="9" builtinId="5" customBuiltin="1"/>
    <cellStyle name="Σημείωση" xfId="10" builtinId="10" customBuiltin="1"/>
    <cellStyle name="Τίτλος" xfId="2" builtinId="15" customBuiltin="1"/>
  </cellStyles>
  <dxfs count="34">
    <dxf>
      <numFmt numFmtId="9" formatCode="#,##0\ &quot;€&quot;;\-#,##0\ &quot;€&quot;"/>
    </dxf>
    <dxf>
      <numFmt numFmtId="9" formatCode="#,##0\ &quot;€&quot;;\-#,##0\ &quot;€&quot;"/>
    </dxf>
    <dxf>
      <numFmt numFmtId="9" formatCode="#,##0\ &quot;€&quot;;\-#,##0\ &quot;€&quot;"/>
    </dxf>
    <dxf>
      <numFmt numFmtId="9" formatCode="#,##0\ &quot;€&quot;;\-#,##0\ &quot;€&quot;"/>
    </dxf>
    <dxf>
      <numFmt numFmtId="9" formatCode="#,##0\ &quot;€&quot;;\-#,##0\ &quot;€&quot;"/>
    </dxf>
    <dxf>
      <numFmt numFmtId="9" formatCode="#,##0\ &quot;€&quot;;\-#,##0\ &quot;€&quot;"/>
    </dxf>
    <dxf>
      <numFmt numFmtId="9" formatCode="#,##0\ &quot;€&quot;;\-#,##0\ &quot;€&quot;"/>
    </dxf>
    <dxf>
      <numFmt numFmtId="9" formatCode="#,##0\ &quot;€&quot;;\-#,##0\ &quot;€&quot;"/>
    </dxf>
    <dxf>
      <numFmt numFmtId="9" formatCode="#,##0\ &quot;€&quot;;\-#,##0\ &quot;€&quot;"/>
    </dxf>
    <dxf>
      <numFmt numFmtId="9" formatCode="#,##0\ &quot;€&quot;;\-#,##0\ &quot;€&quot;"/>
    </dxf>
    <dxf>
      <numFmt numFmtId="9" formatCode="#,##0\ &quot;€&quot;;\-#,##0\ &quot;€&quot;"/>
    </dxf>
    <dxf>
      <numFmt numFmtId="9" formatCode="#,##0\ &quot;€&quot;;\-#,##0\ &quot;€&quot;"/>
    </dxf>
    <dxf>
      <numFmt numFmtId="9" formatCode="#,##0\ &quot;€&quot;;\-#,##0\ &quot;€&quot;"/>
    </dxf>
    <dxf>
      <alignment horizontal="right" vertical="center" textRotation="0" wrapText="1" indent="1" justifyLastLine="0" shrinkToFit="0" readingOrder="0"/>
    </dxf>
    <dxf>
      <font>
        <b val="0"/>
        <i val="0"/>
        <strike val="0"/>
        <condense val="0"/>
        <extend val="0"/>
        <outline val="0"/>
        <shadow val="0"/>
        <u val="none"/>
        <vertAlign val="baseline"/>
        <sz val="11"/>
        <color theme="2"/>
        <name val="Segoe UI"/>
        <family val="2"/>
        <scheme val="minor"/>
      </font>
      <fill>
        <patternFill patternType="solid">
          <fgColor indexed="64"/>
          <bgColor theme="3"/>
        </patternFill>
      </fill>
      <alignment horizontal="left" vertical="center" textRotation="0" wrapText="0" indent="1" justifyLastLine="0" shrinkToFit="0" readingOrder="0"/>
      <border diagonalUp="0" diagonalDown="0" outline="0">
        <left/>
        <right/>
        <top/>
        <bottom/>
      </border>
    </dxf>
    <dxf>
      <font>
        <b val="0"/>
        <i val="0"/>
        <strike val="0"/>
        <condense val="0"/>
        <extend val="0"/>
        <outline val="0"/>
        <shadow val="0"/>
        <u val="none"/>
        <vertAlign val="baseline"/>
        <sz val="11"/>
        <color theme="2"/>
        <name val="Segoe UI"/>
        <family val="2"/>
        <scheme val="minor"/>
      </font>
      <fill>
        <patternFill patternType="solid">
          <fgColor indexed="64"/>
          <bgColor theme="3"/>
        </patternFill>
      </fill>
      <alignment horizontal="left" vertical="center" textRotation="0" wrapText="0" indent="1" justifyLastLine="0" shrinkToFit="0" readingOrder="0"/>
    </dxf>
    <dxf>
      <alignment vertical="bottom" textRotation="0" wrapText="1" indent="0" justifyLastLine="0" shrinkToFit="0" readingOrder="0"/>
    </dxf>
    <dxf>
      <font>
        <b val="0"/>
        <i val="0"/>
        <strike val="0"/>
        <condense val="0"/>
        <extend val="0"/>
        <outline val="0"/>
        <shadow val="0"/>
        <u val="none"/>
        <vertAlign val="baseline"/>
        <sz val="11"/>
        <color theme="2"/>
        <name val="Segoe UI"/>
        <family val="2"/>
        <scheme val="minor"/>
      </font>
      <fill>
        <patternFill patternType="solid">
          <fgColor indexed="64"/>
          <bgColor theme="3"/>
        </patternFill>
      </fill>
      <border diagonalUp="0" diagonalDown="0" outline="0">
        <left/>
        <right/>
        <top/>
        <bottom/>
      </border>
    </dxf>
    <dxf>
      <font>
        <b val="0"/>
        <i val="0"/>
        <strike val="0"/>
        <condense val="0"/>
        <extend val="0"/>
        <outline val="0"/>
        <shadow val="0"/>
        <u val="none"/>
        <vertAlign val="baseline"/>
        <sz val="11"/>
        <color theme="2"/>
        <name val="Segoe UI"/>
        <family val="2"/>
        <scheme val="minor"/>
      </font>
      <fill>
        <patternFill patternType="solid">
          <fgColor indexed="64"/>
          <bgColor theme="3"/>
        </patternFill>
      </fill>
    </dxf>
    <dxf>
      <alignment vertical="bottom" textRotation="0" wrapText="1" indent="0" justifyLastLine="0" shrinkToFit="0" readingOrder="0"/>
    </dxf>
    <dxf>
      <border>
        <left style="thin">
          <color theme="1"/>
        </left>
      </border>
    </dxf>
    <dxf>
      <border>
        <left style="thin">
          <color theme="1"/>
        </left>
      </border>
    </dxf>
    <dxf>
      <font>
        <b/>
        <color theme="1"/>
      </font>
    </dxf>
    <dxf>
      <font>
        <b/>
        <color theme="1"/>
      </font>
    </dxf>
    <dxf>
      <font>
        <b/>
        <i val="0"/>
        <color theme="0"/>
      </font>
    </dxf>
    <dxf>
      <font>
        <b/>
        <i val="0"/>
        <color theme="0"/>
      </font>
      <border>
        <bottom style="medium">
          <color theme="5"/>
        </bottom>
      </border>
    </dxf>
    <dxf>
      <font>
        <color theme="0"/>
      </font>
      <fill>
        <patternFill>
          <bgColor theme="3"/>
        </patternFill>
      </fill>
      <border>
        <left/>
        <right/>
        <top/>
        <bottom/>
      </border>
    </dxf>
    <dxf>
      <border>
        <left style="thin">
          <color theme="1"/>
        </left>
      </border>
    </dxf>
    <dxf>
      <border>
        <left style="thin">
          <color theme="1"/>
        </left>
      </border>
    </dxf>
    <dxf>
      <font>
        <b/>
        <color theme="1"/>
      </font>
    </dxf>
    <dxf>
      <font>
        <b/>
        <color theme="1"/>
      </font>
    </dxf>
    <dxf>
      <font>
        <b/>
        <i val="0"/>
        <color theme="3"/>
      </font>
      <fill>
        <patternFill>
          <bgColor theme="0"/>
        </patternFill>
      </fill>
    </dxf>
    <dxf>
      <font>
        <b/>
        <i val="0"/>
        <color theme="0"/>
      </font>
      <border>
        <bottom style="medium">
          <color theme="5"/>
        </bottom>
      </border>
    </dxf>
    <dxf>
      <font>
        <color theme="0"/>
      </font>
      <fill>
        <patternFill>
          <bgColor theme="3"/>
        </patternFill>
      </fill>
      <border>
        <left/>
        <right/>
        <top/>
        <bottom/>
      </border>
    </dxf>
  </dxfs>
  <tableStyles count="2" defaultTableStyle="Κέρδος και ζημιά" defaultPivotStyle="PivotStyleLight16">
    <tableStyle name="Έξοδα" pivot="0" count="7">
      <tableStyleElement type="wholeTable" dxfId="33"/>
      <tableStyleElement type="headerRow" dxfId="32"/>
      <tableStyleElement type="totalRow" dxfId="31"/>
      <tableStyleElement type="firstColumn" dxfId="30"/>
      <tableStyleElement type="lastColumn" dxfId="29"/>
      <tableStyleElement type="firstColumnStripe" dxfId="28"/>
      <tableStyleElement type="secondColumnStripe" dxfId="27"/>
    </tableStyle>
    <tableStyle name="Κέρδος και ζημιά" pivot="0" count="7">
      <tableStyleElement type="wholeTable" dxfId="26"/>
      <tableStyleElement type="headerRow" dxfId="25"/>
      <tableStyleElement type="totalRow" dxfId="24"/>
      <tableStyleElement type="firstColumn" dxfId="23"/>
      <tableStyleElement type="lastColumn" dxfId="22"/>
      <tableStyleElement type="firstColumnStripe" dxfId="21"/>
      <tableStyleElement type="secondColumnStripe"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l-G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253588492461902E-2"/>
          <c:y val="9.9308419780860732E-2"/>
          <c:w val="0.86286252580352119"/>
          <c:h val="0.7484731075282256"/>
        </c:manualLayout>
      </c:layout>
      <c:lineChart>
        <c:grouping val="standard"/>
        <c:varyColors val="0"/>
        <c:ser>
          <c:idx val="0"/>
          <c:order val="0"/>
          <c:tx>
            <c:strRef>
              <c:f>Έσοδα!$B$12</c:f>
              <c:strCache>
                <c:ptCount val="1"/>
                <c:pt idx="0">
                  <c:v>Μικτό κέρδος</c:v>
                </c:pt>
              </c:strCache>
            </c:strRef>
          </c:tx>
          <c:spPr>
            <a:ln w="28575" cap="rnd">
              <a:solidFill>
                <a:schemeClr val="accent1"/>
              </a:solidFill>
              <a:round/>
            </a:ln>
            <a:effectLst/>
          </c:spPr>
          <c:marker>
            <c:symbol val="circle"/>
            <c:size val="5"/>
            <c:spPr>
              <a:solidFill>
                <a:schemeClr val="bg2"/>
              </a:solidFill>
              <a:ln w="57150">
                <a:solidFill>
                  <a:schemeClr val="bg2"/>
                </a:solidFill>
              </a:ln>
              <a:effectLst/>
            </c:spPr>
          </c:marker>
          <c:val>
            <c:numRef>
              <c:f>Έσοδα!$C$12:$N$12</c:f>
              <c:numCache>
                <c:formatCode>"€"#,##0_);\("€"#,##0\)</c:formatCode>
                <c:ptCount val="12"/>
                <c:pt idx="0">
                  <c:v>25000</c:v>
                </c:pt>
                <c:pt idx="1">
                  <c:v>36348</c:v>
                </c:pt>
                <c:pt idx="2">
                  <c:v>27562</c:v>
                </c:pt>
                <c:pt idx="3">
                  <c:v>-5059.5</c:v>
                </c:pt>
                <c:pt idx="4">
                  <c:v>30153.179999999997</c:v>
                </c:pt>
                <c:pt idx="5">
                  <c:v>32964.449999999997</c:v>
                </c:pt>
                <c:pt idx="6">
                  <c:v>33502.869999999995</c:v>
                </c:pt>
                <c:pt idx="7">
                  <c:v>41646</c:v>
                </c:pt>
                <c:pt idx="8">
                  <c:v>0</c:v>
                </c:pt>
                <c:pt idx="9">
                  <c:v>0</c:v>
                </c:pt>
                <c:pt idx="10">
                  <c:v>0</c:v>
                </c:pt>
                <c:pt idx="11">
                  <c:v>0</c:v>
                </c:pt>
              </c:numCache>
            </c:numRef>
          </c:val>
          <c:smooth val="0"/>
          <c:extLst>
            <c:ext xmlns:c16="http://schemas.microsoft.com/office/drawing/2014/chart" uri="{C3380CC4-5D6E-409C-BE32-E72D297353CC}">
              <c16:uniqueId val="{00000002-6309-4112-8C5D-0AF7BF63DCED}"/>
            </c:ext>
          </c:extLst>
        </c:ser>
        <c:ser>
          <c:idx val="1"/>
          <c:order val="1"/>
          <c:tx>
            <c:strRef>
              <c:f>'Έξοδα εκμετάλλευσης'!$B$17</c:f>
              <c:strCache>
                <c:ptCount val="1"/>
                <c:pt idx="0">
                  <c:v>Σύνολο εξόδων εκμετάλλευσης</c:v>
                </c:pt>
              </c:strCache>
            </c:strRef>
          </c:tx>
          <c:spPr>
            <a:ln w="28575" cap="rnd">
              <a:solidFill>
                <a:schemeClr val="accent2"/>
              </a:solidFill>
              <a:round/>
            </a:ln>
            <a:effectLst/>
          </c:spPr>
          <c:marker>
            <c:symbol val="circle"/>
            <c:size val="5"/>
            <c:spPr>
              <a:solidFill>
                <a:schemeClr val="bg2"/>
              </a:solidFill>
              <a:ln w="57150">
                <a:solidFill>
                  <a:schemeClr val="bg2"/>
                </a:solidFill>
              </a:ln>
              <a:effectLst/>
            </c:spPr>
          </c:marker>
          <c:val>
            <c:numRef>
              <c:f>'Έξοδα εκμετάλλευσης'!$C$17:$N$17</c:f>
              <c:numCache>
                <c:formatCode>"€"#,##0_);\("€"#,##0\)</c:formatCode>
                <c:ptCount val="12"/>
                <c:pt idx="0">
                  <c:v>10841</c:v>
                </c:pt>
                <c:pt idx="1">
                  <c:v>11367.25</c:v>
                </c:pt>
                <c:pt idx="2">
                  <c:v>11919.82</c:v>
                </c:pt>
                <c:pt idx="3">
                  <c:v>12500.010000000002</c:v>
                </c:pt>
                <c:pt idx="4">
                  <c:v>13109.21</c:v>
                </c:pt>
                <c:pt idx="5">
                  <c:v>13748.859999999999</c:v>
                </c:pt>
                <c:pt idx="6">
                  <c:v>14420.509999999998</c:v>
                </c:pt>
                <c:pt idx="7">
                  <c:v>0</c:v>
                </c:pt>
                <c:pt idx="8">
                  <c:v>0</c:v>
                </c:pt>
                <c:pt idx="9">
                  <c:v>0</c:v>
                </c:pt>
                <c:pt idx="10">
                  <c:v>0</c:v>
                </c:pt>
                <c:pt idx="11">
                  <c:v>0</c:v>
                </c:pt>
              </c:numCache>
            </c:numRef>
          </c:val>
          <c:smooth val="0"/>
          <c:extLst>
            <c:ext xmlns:c16="http://schemas.microsoft.com/office/drawing/2014/chart" uri="{C3380CC4-5D6E-409C-BE32-E72D297353CC}">
              <c16:uniqueId val="{00000003-6309-4112-8C5D-0AF7BF63DCED}"/>
            </c:ext>
          </c:extLst>
        </c:ser>
        <c:dLbls>
          <c:showLegendKey val="0"/>
          <c:showVal val="0"/>
          <c:showCatName val="0"/>
          <c:showSerName val="0"/>
          <c:showPercent val="0"/>
          <c:showBubbleSize val="0"/>
        </c:dLbls>
        <c:marker val="1"/>
        <c:smooth val="0"/>
        <c:axId val="280434336"/>
        <c:axId val="280434728"/>
      </c:lineChart>
      <c:catAx>
        <c:axId val="280434336"/>
        <c:scaling>
          <c:orientation val="minMax"/>
        </c:scaling>
        <c:delete val="1"/>
        <c:axPos val="b"/>
        <c:majorTickMark val="out"/>
        <c:minorTickMark val="none"/>
        <c:tickLblPos val="nextTo"/>
        <c:crossAx val="280434728"/>
        <c:crosses val="autoZero"/>
        <c:auto val="1"/>
        <c:lblAlgn val="ctr"/>
        <c:lblOffset val="100"/>
        <c:noMultiLvlLbl val="0"/>
      </c:catAx>
      <c:valAx>
        <c:axId val="280434728"/>
        <c:scaling>
          <c:orientation val="minMax"/>
        </c:scaling>
        <c:delete val="1"/>
        <c:axPos val="l"/>
        <c:numFmt formatCode="&quot;€&quot;#,##0_);\(&quot;€&quot;#,##0\)" sourceLinked="1"/>
        <c:majorTickMark val="out"/>
        <c:minorTickMark val="none"/>
        <c:tickLblPos val="nextTo"/>
        <c:crossAx val="280434336"/>
        <c:crosses val="autoZero"/>
        <c:crossBetween val="between"/>
      </c:valAx>
      <c:spPr>
        <a:noFill/>
        <a:ln w="25400">
          <a:noFill/>
        </a:ln>
        <a:effectLst/>
      </c:spPr>
    </c:plotArea>
    <c:legend>
      <c:legendPos val="r"/>
      <c:layout>
        <c:manualLayout>
          <c:xMode val="edge"/>
          <c:yMode val="edge"/>
          <c:x val="0.85709285444534322"/>
          <c:y val="0.12393117526975794"/>
          <c:w val="0.14290714555465681"/>
          <c:h val="0.83563221264008669"/>
        </c:manualLayout>
      </c:layout>
      <c:overlay val="0"/>
      <c:spPr>
        <a:noFill/>
        <a:ln>
          <a:noFill/>
        </a:ln>
        <a:effectLst/>
      </c:spPr>
      <c:txPr>
        <a:bodyPr rot="0" spcFirstLastPara="1" vertOverflow="ellipsis" vert="horz" wrap="square" anchor="ctr" anchorCtr="1"/>
        <a:lstStyle/>
        <a:p>
          <a:pPr>
            <a:defRPr sz="1100" b="0" i="0" u="none" strike="noStrike" kern="1200" baseline="0">
              <a:solidFill>
                <a:schemeClr val="bg2"/>
              </a:solidFill>
              <a:latin typeface="+mn-lt"/>
              <a:ea typeface="+mn-ea"/>
              <a:cs typeface="+mn-cs"/>
            </a:defRPr>
          </a:pPr>
          <a:endParaRPr lang="el-GR"/>
        </a:p>
      </c:txPr>
    </c:legend>
    <c:plotVisOnly val="1"/>
    <c:dispBlanksAs val="gap"/>
    <c:showDLblsOverMax val="0"/>
  </c:chart>
  <c:spPr>
    <a:solidFill>
      <a:schemeClr val="tx2"/>
    </a:solidFill>
    <a:ln w="9525" cap="flat" cmpd="sng" algn="ctr">
      <a:noFill/>
      <a:round/>
    </a:ln>
    <a:effectLst/>
  </c:spPr>
  <c:txPr>
    <a:bodyPr/>
    <a:lstStyle/>
    <a:p>
      <a:pPr>
        <a:defRPr sz="1100">
          <a:solidFill>
            <a:schemeClr val="bg2"/>
          </a:solidFill>
        </a:defRPr>
      </a:pPr>
      <a:endParaRPr lang="el-G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47624</xdr:colOff>
      <xdr:row>2</xdr:row>
      <xdr:rowOff>85725</xdr:rowOff>
    </xdr:from>
    <xdr:to>
      <xdr:col>15</xdr:col>
      <xdr:colOff>0</xdr:colOff>
      <xdr:row>2</xdr:row>
      <xdr:rowOff>1285875</xdr:rowOff>
    </xdr:to>
    <xdr:graphicFrame macro="">
      <xdr:nvGraphicFramePr>
        <xdr:cNvPr id="3" name="Γράφημα 2" descr="Το γράφημα γραμμών που δείχνει τα μικτά κέρδη και το σύνολο εξόδων εκμετάλλευσης">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2" name="Έσοδα" displayName="Έσοδα" ref="B3:O10" totalsRowCount="1" headerRowDxfId="19">
  <autoFilter ref="B3:O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Έσοδα" totalsRowLabel="Καθαρές πωλήσεις" dataDxfId="18" totalsRowDxfId="17"/>
    <tableColumn id="2" name="ΙΑΝ" totalsRowFunction="custom" dataCellStyle="Νόμισμα [0]">
      <totalsRowFormula>IF(SUM(C4:C9)=0,"",SUM(C4:C9))</totalsRowFormula>
    </tableColumn>
    <tableColumn id="3" name="ΦΕΒ" totalsRowFunction="custom" dataCellStyle="Νόμισμα [0]">
      <totalsRowFormula>IF(SUM(D4:D9)=0,"",SUM(D4:D9))</totalsRowFormula>
    </tableColumn>
    <tableColumn id="4" name="ΜΑΡ" totalsRowFunction="custom" dataCellStyle="Νόμισμα [0]">
      <totalsRowFormula>IF(SUM(E4:E9)=0,"",SUM(E4:E9))</totalsRowFormula>
    </tableColumn>
    <tableColumn id="5" name="ΑΠΡ" totalsRowFunction="custom" dataCellStyle="Νόμισμα [0]">
      <totalsRowFormula>IF(SUM(F4:F9)=0,"",SUM(F4:F9))</totalsRowFormula>
    </tableColumn>
    <tableColumn id="6" name="ΜΑΪΟΣ" totalsRowFunction="custom" dataCellStyle="Νόμισμα [0]">
      <totalsRowFormula>IF(SUM(G4:G9)=0,"",SUM(G4:G9))</totalsRowFormula>
    </tableColumn>
    <tableColumn id="7" name="ΙΟΥΝ" totalsRowFunction="custom" dataCellStyle="Νόμισμα [0]">
      <totalsRowFormula>IF(SUM(H4:H9)=0,"",SUM(H4:H9))</totalsRowFormula>
    </tableColumn>
    <tableColumn id="8" name="ΙΟΥΛ" totalsRowFunction="custom" dataCellStyle="Νόμισμα [0]">
      <totalsRowFormula>IF(SUM(I4:I9)=0,"",SUM(I4:I9))</totalsRowFormula>
    </tableColumn>
    <tableColumn id="9" name="ΑΥΓ" totalsRowFunction="custom" dataCellStyle="Νόμισμα [0]">
      <totalsRowFormula>IF(SUM(J4:J9)=0,"",SUM(J4:J9))</totalsRowFormula>
    </tableColumn>
    <tableColumn id="10" name="ΣΕΠ" totalsRowFunction="custom" dataCellStyle="Νόμισμα [0]">
      <totalsRowFormula>IF(SUM(K4:K9)=0,"",SUM(K4:K9))</totalsRowFormula>
    </tableColumn>
    <tableColumn id="11" name="ΟΚΤ" totalsRowFunction="custom" dataCellStyle="Νόμισμα [0]">
      <totalsRowFormula>IF(SUM(L4:L9)=0,"",SUM(L4:L9))</totalsRowFormula>
    </tableColumn>
    <tableColumn id="12" name="ΝΟΕ" totalsRowFunction="custom" dataCellStyle="Νόμισμα [0]">
      <totalsRowFormula>IF(SUM(M4:M9)=0,"",SUM(M4:M9))</totalsRowFormula>
    </tableColumn>
    <tableColumn id="13" name="ΔΕΚ" totalsRowFunction="custom" dataCellStyle="Νόμισμα [0]">
      <totalsRowFormula>IF(SUM(N4:N9)=0,"",SUM(N4:N9))</totalsRowFormula>
    </tableColumn>
    <tableColumn id="14" name="Σωρευτικό Έτους" totalsRowFunction="sum" dataCellStyle="Νόμισμα [0]">
      <calculatedColumnFormula>SUM(C4:N4)</calculatedColumnFormula>
    </tableColumn>
  </tableColumns>
  <tableStyleInfo name="Κέρδος και ζημιά" showFirstColumn="0" showLastColumn="0" showRowStripes="1" showColumnStripes="0"/>
  <extLst>
    <ext xmlns:x14="http://schemas.microsoft.com/office/spreadsheetml/2009/9/main" uri="{504A1905-F514-4f6f-8877-14C23A59335A}">
      <x14:table altTextSummary="Εισαγάγετε τα έσοδα για κάθε μήνα σε αυτόν τον πίνακα. Το σωρευτικό ποσό έτους υπολογίζεται αυτόματα"/>
    </ext>
  </extLst>
</table>
</file>

<file path=xl/tables/table2.xml><?xml version="1.0" encoding="utf-8"?>
<table xmlns="http://schemas.openxmlformats.org/spreadsheetml/2006/main" id="3" name="Έξοδα" displayName="Έξοδα" ref="B3:O17" totalsRowCount="1" headerRowDxfId="16">
  <autoFilter ref="B3:O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name="Έξοδα εκμετάλλευσης" totalsRowLabel="Σύνολο εξόδων εκμετάλλευσης" dataDxfId="15" totalsRowDxfId="14"/>
    <tableColumn id="2" name="ΙΑΝ" totalsRowFunction="custom" totalsRowDxfId="12" dataCellStyle="Νόμισμα [0]">
      <totalsRowFormula>IF(SUM(C4:C16)=0,"",SUM(C4:C16))</totalsRowFormula>
    </tableColumn>
    <tableColumn id="3" name="ΦΕΒ" totalsRowFunction="custom" totalsRowDxfId="11" dataCellStyle="Νόμισμα [0]">
      <totalsRowFormula>IF(SUM(D4:D16)=0,"",SUM(D4:D16))</totalsRowFormula>
    </tableColumn>
    <tableColumn id="4" name="ΜΑΡ" totalsRowFunction="custom" totalsRowDxfId="10" dataCellStyle="Νόμισμα [0]">
      <totalsRowFormula>IF(SUM(E4:E16)=0,"",SUM(E4:E16))</totalsRowFormula>
    </tableColumn>
    <tableColumn id="5" name="ΑΠΡ" totalsRowFunction="custom" totalsRowDxfId="9" dataCellStyle="Νόμισμα [0]">
      <totalsRowFormula>IF(SUM(F4:F16)=0,"",SUM(F4:F16))</totalsRowFormula>
    </tableColumn>
    <tableColumn id="6" name="ΜΑΪΟΣ" totalsRowFunction="custom" totalsRowDxfId="8" dataCellStyle="Νόμισμα [0]">
      <totalsRowFormula>IF(SUM(G4:G16)=0,"",SUM(G4:G16))</totalsRowFormula>
    </tableColumn>
    <tableColumn id="7" name="ΙΟΥΝ" totalsRowFunction="custom" totalsRowDxfId="7" dataCellStyle="Νόμισμα [0]">
      <totalsRowFormula>IF(SUM(H4:H16)=0,"",SUM(H4:H16))</totalsRowFormula>
    </tableColumn>
    <tableColumn id="8" name="ΙΟΥΛ" totalsRowFunction="custom" totalsRowDxfId="6" dataCellStyle="Νόμισμα [0]">
      <totalsRowFormula>IF(SUM(I4:I16)=0,"",SUM(I4:I16))</totalsRowFormula>
    </tableColumn>
    <tableColumn id="9" name="ΑΥΓ" totalsRowFunction="custom" totalsRowDxfId="5" dataCellStyle="Νόμισμα [0]">
      <totalsRowFormula>IF(SUM(J4:J16)=0,"",SUM(J4:J16))</totalsRowFormula>
    </tableColumn>
    <tableColumn id="10" name="ΣΕΠ" totalsRowFunction="custom" totalsRowDxfId="4" dataCellStyle="Νόμισμα [0]">
      <totalsRowFormula>IF(SUM(K4:K16)=0,"",SUM(K4:K16))</totalsRowFormula>
    </tableColumn>
    <tableColumn id="11" name="ΟΚΤ" totalsRowFunction="custom" totalsRowDxfId="3" dataCellStyle="Νόμισμα [0]">
      <totalsRowFormula>IF(SUM(L4:L16)=0,"",SUM(L4:L16))</totalsRowFormula>
    </tableColumn>
    <tableColumn id="12" name="ΝΟΕ" totalsRowFunction="custom" totalsRowDxfId="2" dataCellStyle="Νόμισμα [0]">
      <totalsRowFormula>IF(SUM(M4:M16)=0,"",SUM(M4:M16))</totalsRowFormula>
    </tableColumn>
    <tableColumn id="13" name="ΔΕΚ" totalsRowFunction="custom" totalsRowDxfId="1" dataCellStyle="Νόμισμα [0]">
      <totalsRowFormula>IF(SUM(N4:N16)=0,"",SUM(N4:N16))</totalsRowFormula>
    </tableColumn>
    <tableColumn id="14" name="Σωρευτικό Έτους" totalsRowFunction="sum" dataDxfId="13" totalsRowDxfId="0" dataCellStyle="Νόμισμα [0]">
      <calculatedColumnFormula>SUM(C4:N4)</calculatedColumnFormula>
    </tableColumn>
  </tableColumns>
  <tableStyleInfo name="Έξοδα" showFirstColumn="0" showLastColumn="0" showRowStripes="1" showColumnStripes="0"/>
  <extLst>
    <ext xmlns:x14="http://schemas.microsoft.com/office/spreadsheetml/2009/9/main" uri="{504A1905-F514-4f6f-8877-14C23A59335A}">
      <x14:table altTextSummary="Εισαγάγετε τα έξοδα εκμετάλλευσης για κάθε μήνα σε αυτόν τον πίνακα. Το σωρευτικό ποσό έτους υπολογίζεται αυτόματα"/>
    </ext>
  </extLst>
</table>
</file>

<file path=xl/theme/theme1.xml><?xml version="1.0" encoding="utf-8"?>
<a:theme xmlns:a="http://schemas.openxmlformats.org/drawingml/2006/main" name="Office Theme">
  <a:themeElements>
    <a:clrScheme name="Profit and Loss">
      <a:dk1>
        <a:sysClr val="windowText" lastClr="000000"/>
      </a:dk1>
      <a:lt1>
        <a:sysClr val="window" lastClr="FFFFFF"/>
      </a:lt1>
      <a:dk2>
        <a:srgbClr val="414141"/>
      </a:dk2>
      <a:lt2>
        <a:srgbClr val="F0F0F0"/>
      </a:lt2>
      <a:accent1>
        <a:srgbClr val="74CADA"/>
      </a:accent1>
      <a:accent2>
        <a:srgbClr val="92CC46"/>
      </a:accent2>
      <a:accent3>
        <a:srgbClr val="F1603D"/>
      </a:accent3>
      <a:accent4>
        <a:srgbClr val="8F919E"/>
      </a:accent4>
      <a:accent5>
        <a:srgbClr val="8D77FB"/>
      </a:accent5>
      <a:accent6>
        <a:srgbClr val="5B7799"/>
      </a:accent6>
      <a:hlink>
        <a:srgbClr val="0563C1"/>
      </a:hlink>
      <a:folHlink>
        <a:srgbClr val="954F72"/>
      </a:folHlink>
    </a:clrScheme>
    <a:fontScheme name="Profit and Loss">
      <a:majorFont>
        <a:latin typeface="Cambria"/>
        <a:ea typeface=""/>
        <a:cs typeface=""/>
      </a:majorFont>
      <a:minorFont>
        <a:latin typeface="Segoe U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9"/>
  <sheetViews>
    <sheetView showGridLines="0" tabSelected="1" workbookViewId="0"/>
  </sheetViews>
  <sheetFormatPr defaultRowHeight="30" customHeight="1" x14ac:dyDescent="0.3"/>
  <cols>
    <col min="1" max="1" width="1.875" customWidth="1"/>
    <col min="2" max="2" width="33.75" customWidth="1"/>
    <col min="3" max="14" width="10" customWidth="1"/>
    <col min="15" max="15" width="20.25" customWidth="1"/>
    <col min="16" max="16" width="2.625" customWidth="1"/>
  </cols>
  <sheetData>
    <row r="1" spans="1:15" s="7" customFormat="1" ht="30" customHeight="1" x14ac:dyDescent="0.3">
      <c r="A1" s="1"/>
      <c r="B1" s="32" t="s">
        <v>0</v>
      </c>
      <c r="C1" s="33" t="s">
        <v>6</v>
      </c>
      <c r="D1" s="33"/>
      <c r="E1" s="33"/>
      <c r="F1" s="33"/>
      <c r="G1" s="33"/>
      <c r="H1" s="33"/>
      <c r="I1" s="33"/>
      <c r="J1" s="33"/>
      <c r="K1" s="33"/>
      <c r="L1" s="30" t="s">
        <v>17</v>
      </c>
      <c r="M1" s="30"/>
      <c r="N1" s="30"/>
      <c r="O1" s="30"/>
    </row>
    <row r="2" spans="1:15" ht="65.099999999999994" customHeight="1" x14ac:dyDescent="0.3">
      <c r="A2" s="1"/>
      <c r="B2" s="32"/>
      <c r="C2" s="29" t="s">
        <v>7</v>
      </c>
      <c r="D2" s="29"/>
      <c r="E2" s="29"/>
      <c r="F2" s="29"/>
      <c r="G2" s="29"/>
      <c r="H2" s="29"/>
      <c r="I2" s="29"/>
      <c r="J2" s="29"/>
      <c r="K2" s="29"/>
      <c r="L2" s="31">
        <f>NetIncome</f>
        <v>72450.139999999985</v>
      </c>
      <c r="M2" s="31"/>
      <c r="N2" s="31"/>
      <c r="O2" s="31"/>
    </row>
    <row r="3" spans="1:15" ht="105" customHeight="1" x14ac:dyDescent="0.3">
      <c r="A3" s="1"/>
      <c r="B3" s="28" t="s">
        <v>47</v>
      </c>
      <c r="C3" s="28"/>
      <c r="D3" s="28"/>
      <c r="E3" s="28"/>
      <c r="F3" s="28"/>
      <c r="G3" s="28"/>
      <c r="H3" s="28"/>
      <c r="I3" s="28"/>
      <c r="J3" s="28"/>
      <c r="K3" s="28"/>
      <c r="L3" s="28"/>
      <c r="M3" s="28"/>
      <c r="N3" s="28"/>
      <c r="O3" s="28"/>
    </row>
    <row r="4" spans="1:15" s="14" customFormat="1" ht="39.950000000000003" customHeight="1" thickBot="1" x14ac:dyDescent="0.35">
      <c r="A4" s="4"/>
      <c r="B4" s="13"/>
      <c r="C4" s="19" t="s">
        <v>8</v>
      </c>
      <c r="D4" s="19" t="s">
        <v>9</v>
      </c>
      <c r="E4" s="19" t="s">
        <v>10</v>
      </c>
      <c r="F4" s="19" t="s">
        <v>11</v>
      </c>
      <c r="G4" s="19" t="s">
        <v>12</v>
      </c>
      <c r="H4" s="19" t="s">
        <v>13</v>
      </c>
      <c r="I4" s="19" t="s">
        <v>14</v>
      </c>
      <c r="J4" s="19" t="s">
        <v>15</v>
      </c>
      <c r="K4" s="19" t="s">
        <v>16</v>
      </c>
      <c r="L4" s="19" t="s">
        <v>18</v>
      </c>
      <c r="M4" s="19" t="s">
        <v>19</v>
      </c>
      <c r="N4" s="19" t="s">
        <v>20</v>
      </c>
      <c r="O4" s="20" t="s">
        <v>21</v>
      </c>
    </row>
    <row r="5" spans="1:15" ht="30" customHeight="1" x14ac:dyDescent="0.3">
      <c r="A5" s="1"/>
      <c r="B5" s="5" t="s">
        <v>1</v>
      </c>
      <c r="C5" s="26">
        <f>IFERROR(Έσοδα!C12-Έξοδα[[#Totals],[ΙΑΝ]],"")</f>
        <v>14159</v>
      </c>
      <c r="D5" s="26">
        <f>IFERROR(Έσοδα!D12-Έξοδα[[#Totals],[ΦΕΒ]],"")</f>
        <v>24980.75</v>
      </c>
      <c r="E5" s="26">
        <f>IFERROR(Έσοδα!E12-Έξοδα[[#Totals],[ΜΑΡ]],"")</f>
        <v>15642.18</v>
      </c>
      <c r="F5" s="26">
        <f>IFERROR(Έσοδα!F12-Έξοδα[[#Totals],[ΑΠΡ]],"")</f>
        <v>-17559.510000000002</v>
      </c>
      <c r="G5" s="26">
        <f>IFERROR(Έσοδα!G12-Έξοδα[[#Totals],[ΜΑΪΟΣ]],"")</f>
        <v>17043.969999999998</v>
      </c>
      <c r="H5" s="26">
        <f>IFERROR(Έσοδα!H12-Έξοδα[[#Totals],[ΙΟΥΝ]],"")</f>
        <v>19215.589999999997</v>
      </c>
      <c r="I5" s="26">
        <f>IFERROR(Έσοδα!I12-Έξοδα[[#Totals],[ΙΟΥΛ]],"")</f>
        <v>19082.359999999997</v>
      </c>
      <c r="J5" s="26" t="str">
        <f>IFERROR(Έσοδα!J12-Έξοδα[[#Totals],[ΑΥΓ]],"")</f>
        <v/>
      </c>
      <c r="K5" s="26" t="str">
        <f>IFERROR(Έσοδα!K12-Έξοδα[[#Totals],[ΣΕΠ]],"")</f>
        <v/>
      </c>
      <c r="L5" s="26" t="str">
        <f>IFERROR(Έσοδα!L12-Έξοδα[[#Totals],[ΟΚΤ]],"")</f>
        <v/>
      </c>
      <c r="M5" s="26" t="str">
        <f>IFERROR(Έσοδα!M12-Έξοδα[[#Totals],[ΝΟΕ]],"")</f>
        <v/>
      </c>
      <c r="N5" s="26" t="str">
        <f>IFERROR(Έσοδα!N12-Έξοδα[[#Totals],[ΔΕΚ]],"")</f>
        <v/>
      </c>
      <c r="O5" s="26">
        <f>IFERROR(Έσοδα!O12-Έξοδα[[#Totals],[Σωρευτικό Έτους]],"")</f>
        <v>134210.34000000003</v>
      </c>
    </row>
    <row r="6" spans="1:15" ht="30" customHeight="1" x14ac:dyDescent="0.3">
      <c r="A6" s="1"/>
      <c r="B6" s="2" t="s">
        <v>2</v>
      </c>
      <c r="C6" s="25">
        <v>-100</v>
      </c>
      <c r="D6" s="25">
        <v>-105</v>
      </c>
      <c r="E6" s="25">
        <v>-110.25</v>
      </c>
      <c r="F6" s="25">
        <v>-115.76</v>
      </c>
      <c r="G6" s="25">
        <v>-121.55</v>
      </c>
      <c r="H6" s="25">
        <v>-127.63</v>
      </c>
      <c r="I6" s="25">
        <v>-134.01</v>
      </c>
      <c r="J6" s="25"/>
      <c r="K6" s="25"/>
      <c r="L6" s="25"/>
      <c r="M6" s="25"/>
      <c r="N6" s="25"/>
      <c r="O6" s="27">
        <f t="shared" ref="O6:O8" si="0">SUM(C6:N6)</f>
        <v>-814.19999999999993</v>
      </c>
    </row>
    <row r="7" spans="1:15" ht="30" customHeight="1" x14ac:dyDescent="0.3">
      <c r="A7" s="1"/>
      <c r="B7" s="5" t="s">
        <v>3</v>
      </c>
      <c r="C7" s="26">
        <f>IFERROR(C5+C6,"")</f>
        <v>14059</v>
      </c>
      <c r="D7" s="26">
        <f t="shared" ref="D7:N7" si="1">IFERROR(D5+D6,"")</f>
        <v>24875.75</v>
      </c>
      <c r="E7" s="26">
        <f t="shared" si="1"/>
        <v>15531.93</v>
      </c>
      <c r="F7" s="26">
        <f t="shared" si="1"/>
        <v>-17675.27</v>
      </c>
      <c r="G7" s="26">
        <f t="shared" si="1"/>
        <v>16922.419999999998</v>
      </c>
      <c r="H7" s="26">
        <f t="shared" si="1"/>
        <v>19087.959999999995</v>
      </c>
      <c r="I7" s="26">
        <f t="shared" si="1"/>
        <v>18948.349999999999</v>
      </c>
      <c r="J7" s="26" t="str">
        <f t="shared" si="1"/>
        <v/>
      </c>
      <c r="K7" s="26" t="str">
        <f t="shared" si="1"/>
        <v/>
      </c>
      <c r="L7" s="26" t="str">
        <f t="shared" si="1"/>
        <v/>
      </c>
      <c r="M7" s="26" t="str">
        <f t="shared" si="1"/>
        <v/>
      </c>
      <c r="N7" s="26" t="str">
        <f t="shared" si="1"/>
        <v/>
      </c>
      <c r="O7" s="34">
        <f t="shared" si="0"/>
        <v>91750.139999999985</v>
      </c>
    </row>
    <row r="8" spans="1:15" ht="30" customHeight="1" x14ac:dyDescent="0.3">
      <c r="A8" s="1"/>
      <c r="B8" s="2" t="s">
        <v>4</v>
      </c>
      <c r="C8" s="25">
        <v>2400</v>
      </c>
      <c r="D8" s="25">
        <v>2500</v>
      </c>
      <c r="E8" s="25">
        <v>2600</v>
      </c>
      <c r="F8" s="25">
        <v>2700</v>
      </c>
      <c r="G8" s="25">
        <v>2900</v>
      </c>
      <c r="H8" s="25">
        <v>3000</v>
      </c>
      <c r="I8" s="25">
        <v>3200</v>
      </c>
      <c r="J8" s="25"/>
      <c r="K8" s="25"/>
      <c r="L8" s="25"/>
      <c r="M8" s="25"/>
      <c r="N8" s="25"/>
      <c r="O8" s="27">
        <f t="shared" si="0"/>
        <v>19300</v>
      </c>
    </row>
    <row r="9" spans="1:15" ht="30" customHeight="1" x14ac:dyDescent="0.3">
      <c r="A9" s="1"/>
      <c r="B9" s="6" t="s">
        <v>5</v>
      </c>
      <c r="C9" s="11">
        <f>IFERROR(C7-C8,"")</f>
        <v>11659</v>
      </c>
      <c r="D9" s="11">
        <f t="shared" ref="D9:O9" si="2">IFERROR(D7-D8,"")</f>
        <v>22375.75</v>
      </c>
      <c r="E9" s="11">
        <f t="shared" si="2"/>
        <v>12931.93</v>
      </c>
      <c r="F9" s="11">
        <f t="shared" si="2"/>
        <v>-20375.27</v>
      </c>
      <c r="G9" s="11">
        <f t="shared" si="2"/>
        <v>14022.419999999998</v>
      </c>
      <c r="H9" s="11">
        <f t="shared" si="2"/>
        <v>16087.959999999995</v>
      </c>
      <c r="I9" s="11">
        <f t="shared" si="2"/>
        <v>15748.349999999999</v>
      </c>
      <c r="J9" s="11" t="str">
        <f t="shared" si="2"/>
        <v/>
      </c>
      <c r="K9" s="11" t="str">
        <f t="shared" si="2"/>
        <v/>
      </c>
      <c r="L9" s="11" t="str">
        <f t="shared" si="2"/>
        <v/>
      </c>
      <c r="M9" s="11" t="str">
        <f t="shared" si="2"/>
        <v/>
      </c>
      <c r="N9" s="11" t="str">
        <f t="shared" si="2"/>
        <v/>
      </c>
      <c r="O9" s="12">
        <f t="shared" si="2"/>
        <v>72450.139999999985</v>
      </c>
    </row>
  </sheetData>
  <dataConsolidate/>
  <mergeCells count="6">
    <mergeCell ref="B3:O3"/>
    <mergeCell ref="C2:K2"/>
    <mergeCell ref="L1:O1"/>
    <mergeCell ref="L2:O2"/>
    <mergeCell ref="B1:B2"/>
    <mergeCell ref="C1:K1"/>
  </mergeCells>
  <dataValidations xWindow="289" yWindow="599" count="11">
    <dataValidation allowBlank="1" showInputMessage="1" showErrorMessage="1" prompt="Δημιουργήστε τα αποτελέσματα χρήσης σε αυτό το φύλλο εργασίας. Εισαγάγετε το έτος στο κελί B1 και την επωνυμία της εταιρείας στο κελί C2. Το καθαρό εισόδημα υπολογίζεται αυτόματα στο κελί L2. Το γράφημα βρίσκεται στο κελί B3" sqref="A1"/>
    <dataValidation allowBlank="1" showInputMessage="1" prompt="Σε αυτό το κελί βρίσκεται ο τίτλος αυτού του φύλλου εργασίας. Εισαγάγετε την επωνυμία της εταιρείας στο παρακάτω κελί" sqref="C1:K1"/>
    <dataValidation allowBlank="1" showInputMessage="1" showErrorMessage="1" prompt="Το καθαρό εισόδημα υπολογίζεται αυτόματα στο παρακάτω κελί" sqref="L1:O1"/>
    <dataValidation allowBlank="1" showInputMessage="1" showErrorMessage="1" prompt="Τα έσοδα εκμετάλλευσης υπολογίζονται αυτόματα στα κελιά στα δεξιά. Εισαγάγετε τα έσοδα αποπληρωμής τόκων που θεωρούνται ως έξοδα στα κελιά C6 έως O6" sqref="B5"/>
    <dataValidation allowBlank="1" showInputMessage="1" showErrorMessage="1" prompt="Εισαγάγετε τα έσοδα αποπληρωμής τόκων που θεωρούνται ως έξοδα στα κελιά στα δεξιά. Τα έσοδα προ φόρου εισοδήματος υπολογίζονται αυτόματα στα κελιά C7 έως Ο7" sqref="B6"/>
    <dataValidation allowBlank="1" showInputMessage="1" showErrorMessage="1" prompt="Τα έσοδα προ φόρου εισοδήματος υπολογίζονται αυτόματα στα κελιά στα δεξιά Εισαγάγετε τα έξοδα φόρου εισοδήματος στα κελιά C8 έως O8" sqref="B7"/>
    <dataValidation allowBlank="1" showInputMessage="1" showErrorMessage="1" prompt="Εισαγάγετε τα έξοδα φόρου εισοδήματος στα κελιά στα δεξιά. Το καθαρό εισόδημα υπολογίζεται αυτόματα στα κελιά C9 έως O9" sqref="B8"/>
    <dataValidation allowBlank="1" showInputMessage="1" showErrorMessage="1" prompt="Το καθαρό εισόδημα υπολογίζεται αυτόματα στα κελιά στα δεξιά" sqref="B9"/>
    <dataValidation allowBlank="1" showInputMessage="1" showErrorMessage="1" prompt="Εισαγάγετε το έτος σε αυτό το κελί" sqref="B1"/>
    <dataValidation allowBlank="1" showInputMessage="1" showErrorMessage="1" prompt="Το καθαρό εισόδημα υπολογίζεται αυτόματα σε αυτό το κελί. Εισαγάγετε τις λεπτομέρειες εσόδων στον πίνακα &quot;Έσοδα&quot; και τα έξοδα εκμετάλλευσης στον πίνακα &quot;Έξοδα&quot;" sqref="L2:O2"/>
    <dataValidation allowBlank="1" showInputMessage="1" showErrorMessage="1" prompt="Εισαγάγετε την επωνυμία της εταιρείας σε αυτό το κελί. Το καθαρό εισόδημα υπολογίζεται αυτόματα στο κελί στα δεξιά" sqref="C2:K2"/>
  </dataValidations>
  <printOptions horizontalCentered="1"/>
  <pageMargins left="0.25" right="0.25" top="0.75" bottom="0.75" header="0.3" footer="0.3"/>
  <pageSetup paperSize="9" scale="75" fitToHeight="0" orientation="landscape" r:id="rId1"/>
  <headerFooter differentFirst="1">
    <oddFooter>&amp;C&amp;K03+000Page &amp;P of &amp;N</oddFooter>
  </headerFooter>
  <ignoredErrors>
    <ignoredError sqref="O6:O8 J9:N9 J7:N7" emptyCellReferenc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12"/>
  <sheetViews>
    <sheetView showGridLines="0" workbookViewId="0"/>
  </sheetViews>
  <sheetFormatPr defaultRowHeight="30" customHeight="1" x14ac:dyDescent="0.3"/>
  <cols>
    <col min="1" max="1" width="1.875" customWidth="1"/>
    <col min="2" max="2" width="33.75" customWidth="1"/>
    <col min="3" max="14" width="10" customWidth="1"/>
    <col min="15" max="15" width="20.25" customWidth="1"/>
    <col min="16" max="16" width="2.625" customWidth="1"/>
  </cols>
  <sheetData>
    <row r="1" spans="1:15" s="7" customFormat="1" ht="30" customHeight="1" x14ac:dyDescent="0.3">
      <c r="A1" s="18"/>
      <c r="B1" s="32" t="str">
        <f>'Έξοδα εκμετάλλευσης'!B1:B2</f>
        <v>ΕΤΟΣ</v>
      </c>
      <c r="C1" s="33" t="s">
        <v>48</v>
      </c>
      <c r="D1" s="33"/>
      <c r="E1" s="33"/>
      <c r="F1" s="33"/>
      <c r="G1" s="33"/>
      <c r="H1" s="33"/>
      <c r="I1" s="33"/>
      <c r="J1" s="33"/>
      <c r="K1" s="33"/>
      <c r="L1"/>
      <c r="M1"/>
      <c r="N1"/>
      <c r="O1"/>
    </row>
    <row r="2" spans="1:15" ht="65.099999999999994" customHeight="1" x14ac:dyDescent="0.3">
      <c r="A2" s="1"/>
      <c r="B2" s="32"/>
      <c r="C2" s="29" t="str">
        <f>'Κέρδος και ζημιά'!C2:K2</f>
        <v>ΕΠΩΝΥΜΙΑ ΕΤΑΙΡΕΙΑΣ</v>
      </c>
      <c r="D2" s="29"/>
      <c r="E2" s="29"/>
      <c r="F2" s="29"/>
      <c r="G2" s="29"/>
      <c r="H2" s="29"/>
      <c r="I2" s="29"/>
      <c r="J2" s="29"/>
      <c r="K2" s="29"/>
    </row>
    <row r="3" spans="1:15" ht="30" customHeight="1" x14ac:dyDescent="0.3">
      <c r="A3" s="4"/>
      <c r="B3" s="15" t="s">
        <v>22</v>
      </c>
      <c r="C3" s="16" t="s">
        <v>8</v>
      </c>
      <c r="D3" s="16" t="s">
        <v>9</v>
      </c>
      <c r="E3" s="16" t="s">
        <v>10</v>
      </c>
      <c r="F3" s="16" t="s">
        <v>11</v>
      </c>
      <c r="G3" s="16" t="s">
        <v>12</v>
      </c>
      <c r="H3" s="16" t="s">
        <v>13</v>
      </c>
      <c r="I3" s="16" t="s">
        <v>14</v>
      </c>
      <c r="J3" s="16" t="s">
        <v>15</v>
      </c>
      <c r="K3" s="16" t="s">
        <v>16</v>
      </c>
      <c r="L3" s="16" t="s">
        <v>18</v>
      </c>
      <c r="M3" s="16" t="s">
        <v>19</v>
      </c>
      <c r="N3" s="16" t="s">
        <v>20</v>
      </c>
      <c r="O3" s="16" t="s">
        <v>21</v>
      </c>
    </row>
    <row r="4" spans="1:15" ht="30" customHeight="1" x14ac:dyDescent="0.3">
      <c r="A4" s="1"/>
      <c r="B4" s="10" t="s">
        <v>23</v>
      </c>
      <c r="C4" s="25">
        <v>50000</v>
      </c>
      <c r="D4" s="25">
        <v>63098</v>
      </c>
      <c r="E4" s="25">
        <v>55125</v>
      </c>
      <c r="F4" s="25">
        <v>23881</v>
      </c>
      <c r="G4" s="25">
        <v>60775.31</v>
      </c>
      <c r="H4" s="25">
        <v>63814.080000000002</v>
      </c>
      <c r="I4" s="25">
        <v>67004.78</v>
      </c>
      <c r="J4" s="25">
        <v>89000</v>
      </c>
      <c r="K4" s="25"/>
      <c r="L4" s="25"/>
      <c r="M4" s="25"/>
      <c r="N4" s="25"/>
      <c r="O4" s="25">
        <f>SUM(C4:N4)</f>
        <v>472698.17000000004</v>
      </c>
    </row>
    <row r="5" spans="1:15" ht="30" customHeight="1" x14ac:dyDescent="0.3">
      <c r="A5" s="1"/>
      <c r="B5" s="10" t="s">
        <v>24</v>
      </c>
      <c r="C5" s="25">
        <v>0</v>
      </c>
      <c r="D5" s="25">
        <v>-500</v>
      </c>
      <c r="E5" s="25">
        <v>0</v>
      </c>
      <c r="F5" s="25">
        <v>0</v>
      </c>
      <c r="G5" s="25">
        <v>-234</v>
      </c>
      <c r="H5" s="25">
        <v>0</v>
      </c>
      <c r="I5" s="25">
        <v>0</v>
      </c>
      <c r="J5" s="25">
        <v>-300</v>
      </c>
      <c r="K5" s="25"/>
      <c r="L5" s="25"/>
      <c r="M5" s="25"/>
      <c r="N5" s="25"/>
      <c r="O5" s="25">
        <f t="shared" ref="O5:O11" si="0">SUM(C5:N5)</f>
        <v>-1034</v>
      </c>
    </row>
    <row r="6" spans="1:15" ht="30" customHeight="1" x14ac:dyDescent="0.3">
      <c r="A6" s="1"/>
      <c r="B6" s="10" t="s">
        <v>25</v>
      </c>
      <c r="C6" s="25">
        <v>-5000</v>
      </c>
      <c r="D6" s="25">
        <v>-5250</v>
      </c>
      <c r="E6" s="25">
        <v>-5513</v>
      </c>
      <c r="F6" s="25">
        <v>-5788</v>
      </c>
      <c r="G6" s="25">
        <v>-6078</v>
      </c>
      <c r="H6" s="25">
        <v>-5324</v>
      </c>
      <c r="I6" s="25">
        <v>-6700</v>
      </c>
      <c r="J6" s="25">
        <v>-400</v>
      </c>
      <c r="K6" s="25"/>
      <c r="L6" s="25"/>
      <c r="M6" s="25"/>
      <c r="N6" s="25"/>
      <c r="O6" s="25">
        <f t="shared" si="0"/>
        <v>-40053</v>
      </c>
    </row>
    <row r="7" spans="1:15" ht="30" customHeight="1" x14ac:dyDescent="0.3">
      <c r="A7" s="1"/>
      <c r="B7" s="10" t="s">
        <v>26</v>
      </c>
      <c r="C7" s="25">
        <v>0</v>
      </c>
      <c r="D7" s="25">
        <v>0</v>
      </c>
      <c r="E7" s="25">
        <v>0</v>
      </c>
      <c r="F7" s="25">
        <v>0</v>
      </c>
      <c r="G7" s="25">
        <v>0</v>
      </c>
      <c r="H7" s="25">
        <v>0</v>
      </c>
      <c r="I7" s="25">
        <v>0</v>
      </c>
      <c r="J7" s="25">
        <v>2000</v>
      </c>
      <c r="K7" s="25"/>
      <c r="L7" s="25"/>
      <c r="M7" s="25"/>
      <c r="N7" s="25"/>
      <c r="O7" s="25">
        <f t="shared" si="0"/>
        <v>2000</v>
      </c>
    </row>
    <row r="8" spans="1:15" ht="30" customHeight="1" x14ac:dyDescent="0.3">
      <c r="A8" s="1"/>
      <c r="B8" s="10" t="s">
        <v>27</v>
      </c>
      <c r="C8" s="25">
        <v>0</v>
      </c>
      <c r="D8" s="25">
        <v>0</v>
      </c>
      <c r="E8" s="25">
        <v>0</v>
      </c>
      <c r="F8" s="25">
        <v>0</v>
      </c>
      <c r="G8" s="25">
        <v>0</v>
      </c>
      <c r="H8" s="25">
        <v>0</v>
      </c>
      <c r="I8" s="25">
        <v>0</v>
      </c>
      <c r="J8" s="25"/>
      <c r="K8" s="25"/>
      <c r="L8" s="25"/>
      <c r="M8" s="25"/>
      <c r="N8" s="25"/>
      <c r="O8" s="25">
        <f t="shared" si="0"/>
        <v>0</v>
      </c>
    </row>
    <row r="9" spans="1:15" ht="30" customHeight="1" x14ac:dyDescent="0.3">
      <c r="A9" s="1"/>
      <c r="B9" s="10" t="s">
        <v>28</v>
      </c>
      <c r="C9" s="25">
        <v>0</v>
      </c>
      <c r="D9" s="25">
        <v>0</v>
      </c>
      <c r="E9" s="25">
        <v>0</v>
      </c>
      <c r="F9" s="25">
        <v>0</v>
      </c>
      <c r="G9" s="25">
        <v>0</v>
      </c>
      <c r="H9" s="25">
        <v>0</v>
      </c>
      <c r="I9" s="25">
        <v>0</v>
      </c>
      <c r="J9" s="25"/>
      <c r="K9" s="25"/>
      <c r="L9" s="25"/>
      <c r="M9" s="25"/>
      <c r="N9" s="25"/>
      <c r="O9" s="25">
        <f t="shared" si="0"/>
        <v>0</v>
      </c>
    </row>
    <row r="10" spans="1:15" ht="30" customHeight="1" x14ac:dyDescent="0.3">
      <c r="A10" s="1"/>
      <c r="B10" s="10" t="s">
        <v>29</v>
      </c>
      <c r="C10" s="21">
        <f>IF(SUM(C4:C9)=0,"",SUM(C4:C9))</f>
        <v>45000</v>
      </c>
      <c r="D10" s="21">
        <f t="shared" ref="D10:N10" si="1">IF(SUM(D4:D9)=0,"",SUM(D4:D9))</f>
        <v>57348</v>
      </c>
      <c r="E10" s="21">
        <f t="shared" si="1"/>
        <v>49612</v>
      </c>
      <c r="F10" s="21">
        <f t="shared" si="1"/>
        <v>18093</v>
      </c>
      <c r="G10" s="21">
        <f t="shared" si="1"/>
        <v>54463.31</v>
      </c>
      <c r="H10" s="21">
        <f t="shared" si="1"/>
        <v>58490.080000000002</v>
      </c>
      <c r="I10" s="21">
        <f t="shared" si="1"/>
        <v>60304.78</v>
      </c>
      <c r="J10" s="21">
        <f t="shared" si="1"/>
        <v>90300</v>
      </c>
      <c r="K10" s="21" t="str">
        <f t="shared" si="1"/>
        <v/>
      </c>
      <c r="L10" s="21" t="str">
        <f t="shared" si="1"/>
        <v/>
      </c>
      <c r="M10" s="21" t="str">
        <f t="shared" si="1"/>
        <v/>
      </c>
      <c r="N10" s="21" t="str">
        <f t="shared" si="1"/>
        <v/>
      </c>
      <c r="O10" s="23">
        <f>SUBTOTAL(109,Έσοδα[Σωρευτικό Έτους])</f>
        <v>433611.17000000004</v>
      </c>
    </row>
    <row r="11" spans="1:15" ht="30" customHeight="1" x14ac:dyDescent="0.3">
      <c r="A11" s="1"/>
      <c r="B11" s="9" t="s">
        <v>30</v>
      </c>
      <c r="C11" s="22">
        <v>20000</v>
      </c>
      <c r="D11" s="22">
        <v>21000</v>
      </c>
      <c r="E11" s="22">
        <v>22050</v>
      </c>
      <c r="F11" s="22">
        <v>23152.5</v>
      </c>
      <c r="G11" s="22">
        <v>24310.13</v>
      </c>
      <c r="H11" s="22">
        <v>25525.63</v>
      </c>
      <c r="I11" s="22">
        <v>26801.91</v>
      </c>
      <c r="J11" s="22">
        <v>48654</v>
      </c>
      <c r="K11" s="22"/>
      <c r="L11" s="22"/>
      <c r="M11" s="22"/>
      <c r="N11" s="22"/>
      <c r="O11" s="22">
        <f t="shared" si="0"/>
        <v>211494.17</v>
      </c>
    </row>
    <row r="12" spans="1:15" ht="30" customHeight="1" x14ac:dyDescent="0.3">
      <c r="B12" s="3" t="s">
        <v>31</v>
      </c>
      <c r="C12" s="24">
        <f>IFERROR(C10-C11,"")</f>
        <v>25000</v>
      </c>
      <c r="D12" s="24">
        <f t="shared" ref="D12:O12" si="2">IFERROR(D10-D11,"")</f>
        <v>36348</v>
      </c>
      <c r="E12" s="24">
        <f t="shared" si="2"/>
        <v>27562</v>
      </c>
      <c r="F12" s="24">
        <f t="shared" si="2"/>
        <v>-5059.5</v>
      </c>
      <c r="G12" s="24">
        <f t="shared" si="2"/>
        <v>30153.179999999997</v>
      </c>
      <c r="H12" s="24">
        <f t="shared" si="2"/>
        <v>32964.449999999997</v>
      </c>
      <c r="I12" s="24">
        <f t="shared" si="2"/>
        <v>33502.869999999995</v>
      </c>
      <c r="J12" s="24">
        <f t="shared" si="2"/>
        <v>41646</v>
      </c>
      <c r="K12" s="24" t="str">
        <f t="shared" si="2"/>
        <v/>
      </c>
      <c r="L12" s="24" t="str">
        <f t="shared" si="2"/>
        <v/>
      </c>
      <c r="M12" s="24" t="str">
        <f t="shared" si="2"/>
        <v/>
      </c>
      <c r="N12" s="24" t="str">
        <f t="shared" si="2"/>
        <v/>
      </c>
      <c r="O12" s="24">
        <f t="shared" si="2"/>
        <v>222117.00000000003</v>
      </c>
    </row>
  </sheetData>
  <dataConsolidate/>
  <mergeCells count="3">
    <mergeCell ref="B1:B2"/>
    <mergeCell ref="C1:K1"/>
    <mergeCell ref="C2:K2"/>
  </mergeCells>
  <dataValidations count="9">
    <dataValidation allowBlank="1" showInputMessage="1" showErrorMessage="1" prompt="Εισαγάγετε τα έσοδα από διάφορες πηγές στον πίνακα &quot;Έσοδα&quot; σε αυτό το φύλλο εργασίας. Το μικτό κέρδος υπολογίζεται αυτόματα" sqref="A1"/>
    <dataValidation allowBlank="1" showInputMessage="1" prompt="Σε αυτό το κελί βρίσκεται ο τίτλος αυτού του φύλλου εργασίας. Η επωνυμία της εταιρείας ενημερώνεται αυτόματα στο παρακάτω κελί" sqref="C1:K1"/>
    <dataValidation allowBlank="1" showInputMessage="1" showErrorMessage="1" prompt="Εισαγάγετε τα έσοδα για αυτόν τον μήνα σε αυτήν τη στήλη, κάτω από αυτή την επικεφαλίδα" sqref="C3:N3"/>
    <dataValidation allowBlank="1" showInputMessage="1" showErrorMessage="1" prompt="Το μικτό κέρδος υπολογίζεται αυτόματα στα κελιά στα δεξιά" sqref="B12"/>
    <dataValidation allowBlank="1" showInputMessage="1" showErrorMessage="1" prompt="Εισαγάγετε το κόστος πωληθέντων προϊόντων στα κελιά στα δεξιά. Το μικτό κέρδος υπολογίζεται αυτόματα στην παρακάτω γραμμή" sqref="B11"/>
    <dataValidation allowBlank="1" showInputMessage="1" showErrorMessage="1" prompt="Το σωρευτικό ποσό έτους υπολογίζεται αυτόματα σε αυτήν τη στήλη, κάτω από αυτή την επικεφαλίδα. Τα μικτά κέρδη βρίσκονται στο κάτω μέρος του πίνακα, κάτω από το κόστος πωληθέντων προϊόντων" sqref="O3"/>
    <dataValidation allowBlank="1" showInputMessage="1" showErrorMessage="1" prompt="Εισαγάγετε ή προσαρμόστε τα στοιχεία εσόδων σε αυτήν τη στήλη, κάτω από αυτή την επικεφαλίδα Εισαγάγετε τα ποσά εσόδων κάτω από κάθε μήνα σε αυτήν τη γραμμή στα δεξιά" sqref="B3"/>
    <dataValidation allowBlank="1" showInputMessage="1" showErrorMessage="1" prompt="Το έτος ενημερώνεται αυτόματα σε αυτό το κελί και η επωνυμία της εταιρείας στο κελί C2" sqref="B1:B2"/>
    <dataValidation allowBlank="1" showInputMessage="1" showErrorMessage="1" prompt="Η επωνυμία της εταιρείας ενημερώνεται αυτόματα σε αυτό το κελί Εισαγάγετε λεπτομέρειες εσόδων στον παρακάτω πίνακα" sqref="C2:K2"/>
  </dataValidations>
  <printOptions horizontalCentered="1"/>
  <pageMargins left="0.25" right="0.25" top="0.75" bottom="0.75" header="0.3" footer="0.3"/>
  <pageSetup paperSize="9" scale="76" fitToHeight="0" orientation="landscape" r:id="rId1"/>
  <headerFooter differentFirst="1">
    <oddFooter>&amp;C&amp;K03+000Page &amp;P of &amp;N</oddFooter>
  </headerFooter>
  <ignoredErrors>
    <ignoredError sqref="O11 O4:O9" emptyCellReference="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pageSetUpPr fitToPage="1"/>
  </sheetPr>
  <dimension ref="A1:O17"/>
  <sheetViews>
    <sheetView showGridLines="0" workbookViewId="0"/>
  </sheetViews>
  <sheetFormatPr defaultRowHeight="30" customHeight="1" x14ac:dyDescent="0.3"/>
  <cols>
    <col min="1" max="1" width="1.875" customWidth="1"/>
    <col min="2" max="2" width="33.75" customWidth="1"/>
    <col min="3" max="14" width="10" customWidth="1"/>
    <col min="15" max="15" width="20.25" customWidth="1"/>
    <col min="16" max="16" width="2.625" customWidth="1"/>
  </cols>
  <sheetData>
    <row r="1" spans="1:15" s="7" customFormat="1" ht="30" customHeight="1" x14ac:dyDescent="0.3">
      <c r="A1" s="1"/>
      <c r="B1" s="32" t="str">
        <f>'Κέρδος και ζημιά'!B1:B2</f>
        <v>ΕΤΟΣ</v>
      </c>
      <c r="C1" s="33" t="s">
        <v>49</v>
      </c>
      <c r="D1" s="33"/>
      <c r="E1" s="33"/>
      <c r="F1" s="33"/>
      <c r="G1" s="33"/>
      <c r="H1" s="33"/>
      <c r="I1" s="33"/>
      <c r="J1" s="33"/>
      <c r="K1" s="33"/>
      <c r="L1"/>
      <c r="M1"/>
      <c r="N1"/>
      <c r="O1"/>
    </row>
    <row r="2" spans="1:15" ht="65.099999999999994" customHeight="1" x14ac:dyDescent="0.3">
      <c r="A2" s="1"/>
      <c r="B2" s="32"/>
      <c r="C2" s="29" t="str">
        <f>'Κέρδος και ζημιά'!C2:K2</f>
        <v>ΕΠΩΝΥΜΙΑ ΕΤΑΙΡΕΙΑΣ</v>
      </c>
      <c r="D2" s="29"/>
      <c r="E2" s="29"/>
      <c r="F2" s="29"/>
      <c r="G2" s="29"/>
      <c r="H2" s="29"/>
      <c r="I2" s="29"/>
      <c r="J2" s="29"/>
      <c r="K2" s="29"/>
    </row>
    <row r="3" spans="1:15" ht="30" customHeight="1" x14ac:dyDescent="0.3">
      <c r="A3" s="4"/>
      <c r="B3" s="14" t="s">
        <v>32</v>
      </c>
      <c r="C3" s="17" t="s">
        <v>8</v>
      </c>
      <c r="D3" s="17" t="s">
        <v>9</v>
      </c>
      <c r="E3" s="17" t="s">
        <v>10</v>
      </c>
      <c r="F3" s="17" t="s">
        <v>11</v>
      </c>
      <c r="G3" s="17" t="s">
        <v>12</v>
      </c>
      <c r="H3" s="17" t="s">
        <v>13</v>
      </c>
      <c r="I3" s="17" t="s">
        <v>14</v>
      </c>
      <c r="J3" s="17" t="s">
        <v>15</v>
      </c>
      <c r="K3" s="17" t="s">
        <v>16</v>
      </c>
      <c r="L3" s="17" t="s">
        <v>18</v>
      </c>
      <c r="M3" s="17" t="s">
        <v>19</v>
      </c>
      <c r="N3" s="17" t="s">
        <v>20</v>
      </c>
      <c r="O3" s="17" t="s">
        <v>21</v>
      </c>
    </row>
    <row r="4" spans="1:15" ht="30" customHeight="1" x14ac:dyDescent="0.3">
      <c r="A4" s="1"/>
      <c r="B4" s="8" t="s">
        <v>33</v>
      </c>
      <c r="C4" s="25">
        <v>7500</v>
      </c>
      <c r="D4" s="25">
        <v>7875</v>
      </c>
      <c r="E4" s="25">
        <v>8268.75</v>
      </c>
      <c r="F4" s="25">
        <v>8682.19</v>
      </c>
      <c r="G4" s="25">
        <v>9116.2999999999993</v>
      </c>
      <c r="H4" s="25">
        <v>9572.11</v>
      </c>
      <c r="I4" s="25">
        <v>10050.719999999999</v>
      </c>
      <c r="J4" s="25"/>
      <c r="K4" s="25"/>
      <c r="L4" s="25"/>
      <c r="M4" s="25"/>
      <c r="N4" s="25"/>
      <c r="O4" s="27">
        <f t="shared" ref="O4:O16" si="0">SUM(C4:N4)</f>
        <v>61065.070000000007</v>
      </c>
    </row>
    <row r="5" spans="1:15" ht="30" customHeight="1" x14ac:dyDescent="0.3">
      <c r="A5" s="1"/>
      <c r="B5" s="8" t="s">
        <v>34</v>
      </c>
      <c r="C5" s="25">
        <v>500</v>
      </c>
      <c r="D5" s="25">
        <v>525</v>
      </c>
      <c r="E5" s="25">
        <v>551.25</v>
      </c>
      <c r="F5" s="25">
        <v>578.80999999999995</v>
      </c>
      <c r="G5" s="25">
        <v>607.75</v>
      </c>
      <c r="H5" s="25">
        <v>638.14</v>
      </c>
      <c r="I5" s="25">
        <v>670.05</v>
      </c>
      <c r="J5" s="25"/>
      <c r="K5" s="25"/>
      <c r="L5" s="25"/>
      <c r="M5" s="25"/>
      <c r="N5" s="25"/>
      <c r="O5" s="27">
        <f t="shared" si="0"/>
        <v>4071</v>
      </c>
    </row>
    <row r="6" spans="1:15" ht="30" customHeight="1" x14ac:dyDescent="0.3">
      <c r="A6" s="1"/>
      <c r="B6" s="8" t="s">
        <v>35</v>
      </c>
      <c r="C6" s="25">
        <v>1500</v>
      </c>
      <c r="D6" s="25">
        <v>1575</v>
      </c>
      <c r="E6" s="25">
        <v>1653.75</v>
      </c>
      <c r="F6" s="25">
        <v>1736.44</v>
      </c>
      <c r="G6" s="25">
        <v>1823.26</v>
      </c>
      <c r="H6" s="25">
        <v>1914.42</v>
      </c>
      <c r="I6" s="25">
        <v>2010.14</v>
      </c>
      <c r="J6" s="25"/>
      <c r="K6" s="25"/>
      <c r="L6" s="25"/>
      <c r="M6" s="25"/>
      <c r="N6" s="25"/>
      <c r="O6" s="27">
        <f>SUM(C6:N6)</f>
        <v>12213.01</v>
      </c>
    </row>
    <row r="7" spans="1:15" ht="30" customHeight="1" x14ac:dyDescent="0.3">
      <c r="A7" s="1"/>
      <c r="B7" s="8" t="s">
        <v>36</v>
      </c>
      <c r="C7" s="25">
        <v>475</v>
      </c>
      <c r="D7" s="25">
        <v>498.75</v>
      </c>
      <c r="E7" s="25">
        <v>523.69000000000005</v>
      </c>
      <c r="F7" s="25">
        <v>549.87</v>
      </c>
      <c r="G7" s="25">
        <v>577.37</v>
      </c>
      <c r="H7" s="25">
        <v>606.23</v>
      </c>
      <c r="I7" s="25">
        <v>636.54999999999995</v>
      </c>
      <c r="J7" s="25"/>
      <c r="K7" s="25"/>
      <c r="L7" s="25"/>
      <c r="M7" s="25"/>
      <c r="N7" s="25"/>
      <c r="O7" s="27">
        <f t="shared" si="0"/>
        <v>3867.46</v>
      </c>
    </row>
    <row r="8" spans="1:15" ht="30" customHeight="1" x14ac:dyDescent="0.3">
      <c r="A8" s="1"/>
      <c r="B8" s="8" t="s">
        <v>37</v>
      </c>
      <c r="C8" s="25">
        <v>123</v>
      </c>
      <c r="D8" s="25">
        <v>123</v>
      </c>
      <c r="E8" s="25">
        <v>123</v>
      </c>
      <c r="F8" s="25">
        <v>123</v>
      </c>
      <c r="G8" s="25">
        <v>123</v>
      </c>
      <c r="H8" s="25">
        <v>123</v>
      </c>
      <c r="I8" s="25">
        <v>123</v>
      </c>
      <c r="J8" s="25"/>
      <c r="K8" s="25"/>
      <c r="L8" s="25"/>
      <c r="M8" s="25"/>
      <c r="N8" s="25"/>
      <c r="O8" s="27">
        <f t="shared" si="0"/>
        <v>861</v>
      </c>
    </row>
    <row r="9" spans="1:15" ht="30" customHeight="1" x14ac:dyDescent="0.3">
      <c r="A9" s="1"/>
      <c r="B9" s="8" t="s">
        <v>38</v>
      </c>
      <c r="C9" s="25">
        <v>68</v>
      </c>
      <c r="D9" s="25">
        <v>68</v>
      </c>
      <c r="E9" s="25">
        <v>68</v>
      </c>
      <c r="F9" s="25">
        <v>68</v>
      </c>
      <c r="G9" s="25">
        <v>68</v>
      </c>
      <c r="H9" s="25">
        <v>68</v>
      </c>
      <c r="I9" s="25">
        <v>68</v>
      </c>
      <c r="J9" s="25"/>
      <c r="K9" s="25"/>
      <c r="L9" s="25"/>
      <c r="M9" s="25"/>
      <c r="N9" s="25"/>
      <c r="O9" s="27">
        <f t="shared" si="0"/>
        <v>476</v>
      </c>
    </row>
    <row r="10" spans="1:15" ht="30" customHeight="1" x14ac:dyDescent="0.3">
      <c r="A10" s="1"/>
      <c r="B10" s="8" t="s">
        <v>39</v>
      </c>
      <c r="C10" s="25">
        <v>125</v>
      </c>
      <c r="D10" s="25">
        <v>125</v>
      </c>
      <c r="E10" s="25">
        <v>125</v>
      </c>
      <c r="F10" s="25">
        <v>125</v>
      </c>
      <c r="G10" s="25">
        <v>125</v>
      </c>
      <c r="H10" s="25">
        <v>125</v>
      </c>
      <c r="I10" s="25">
        <v>125</v>
      </c>
      <c r="J10" s="25"/>
      <c r="K10" s="25"/>
      <c r="L10" s="25"/>
      <c r="M10" s="25"/>
      <c r="N10" s="25"/>
      <c r="O10" s="27">
        <f t="shared" si="0"/>
        <v>875</v>
      </c>
    </row>
    <row r="11" spans="1:15" ht="30" customHeight="1" x14ac:dyDescent="0.3">
      <c r="A11" s="1"/>
      <c r="B11" s="8" t="s">
        <v>40</v>
      </c>
      <c r="C11" s="25">
        <v>250</v>
      </c>
      <c r="D11" s="25">
        <v>262.5</v>
      </c>
      <c r="E11" s="25">
        <v>275.63</v>
      </c>
      <c r="F11" s="25">
        <v>289.41000000000003</v>
      </c>
      <c r="G11" s="25">
        <v>303.88</v>
      </c>
      <c r="H11" s="25">
        <v>319.07</v>
      </c>
      <c r="I11" s="25">
        <v>335.02</v>
      </c>
      <c r="J11" s="25"/>
      <c r="K11" s="25"/>
      <c r="L11" s="25"/>
      <c r="M11" s="25"/>
      <c r="N11" s="25"/>
      <c r="O11" s="27">
        <f>SUM(C11:N11)</f>
        <v>2035.51</v>
      </c>
    </row>
    <row r="12" spans="1:15" ht="30" customHeight="1" x14ac:dyDescent="0.3">
      <c r="A12" s="1"/>
      <c r="B12" s="8" t="s">
        <v>41</v>
      </c>
      <c r="C12" s="25">
        <v>100</v>
      </c>
      <c r="D12" s="25">
        <v>105</v>
      </c>
      <c r="E12" s="25">
        <v>110.25</v>
      </c>
      <c r="F12" s="25">
        <v>115.76</v>
      </c>
      <c r="G12" s="25">
        <v>121.55</v>
      </c>
      <c r="H12" s="25">
        <v>127.63</v>
      </c>
      <c r="I12" s="25">
        <v>134.01</v>
      </c>
      <c r="J12" s="25"/>
      <c r="K12" s="25"/>
      <c r="L12" s="25"/>
      <c r="M12" s="25"/>
      <c r="N12" s="25"/>
      <c r="O12" s="27">
        <f t="shared" si="0"/>
        <v>814.19999999999993</v>
      </c>
    </row>
    <row r="13" spans="1:15" ht="30" customHeight="1" x14ac:dyDescent="0.3">
      <c r="A13" s="1"/>
      <c r="B13" s="8" t="s">
        <v>42</v>
      </c>
      <c r="C13" s="25">
        <v>200</v>
      </c>
      <c r="D13" s="25">
        <v>210</v>
      </c>
      <c r="E13" s="25">
        <v>220.5</v>
      </c>
      <c r="F13" s="25">
        <v>231.53</v>
      </c>
      <c r="G13" s="25">
        <v>243.1</v>
      </c>
      <c r="H13" s="25">
        <v>255.26</v>
      </c>
      <c r="I13" s="25">
        <v>268.02</v>
      </c>
      <c r="J13" s="25"/>
      <c r="K13" s="25"/>
      <c r="L13" s="25"/>
      <c r="M13" s="25"/>
      <c r="N13" s="25"/>
      <c r="O13" s="27">
        <f t="shared" si="0"/>
        <v>1628.4099999999999</v>
      </c>
    </row>
    <row r="14" spans="1:15" ht="30" customHeight="1" x14ac:dyDescent="0.3">
      <c r="A14" s="1"/>
      <c r="B14" s="8" t="s">
        <v>43</v>
      </c>
      <c r="C14" s="25">
        <v>0</v>
      </c>
      <c r="D14" s="25">
        <v>0</v>
      </c>
      <c r="E14" s="25">
        <v>0</v>
      </c>
      <c r="F14" s="25">
        <v>0</v>
      </c>
      <c r="G14" s="25">
        <v>0</v>
      </c>
      <c r="H14" s="25">
        <v>0</v>
      </c>
      <c r="I14" s="25">
        <v>0</v>
      </c>
      <c r="J14" s="25"/>
      <c r="K14" s="25"/>
      <c r="L14" s="25"/>
      <c r="M14" s="25"/>
      <c r="N14" s="25"/>
      <c r="O14" s="27">
        <f t="shared" si="0"/>
        <v>0</v>
      </c>
    </row>
    <row r="15" spans="1:15" ht="30" customHeight="1" x14ac:dyDescent="0.3">
      <c r="A15" s="1"/>
      <c r="B15" s="8" t="s">
        <v>44</v>
      </c>
      <c r="C15" s="25">
        <v>0</v>
      </c>
      <c r="D15" s="25">
        <v>0</v>
      </c>
      <c r="E15" s="25">
        <v>0</v>
      </c>
      <c r="F15" s="25">
        <v>0</v>
      </c>
      <c r="G15" s="25">
        <v>0</v>
      </c>
      <c r="H15" s="25">
        <v>0</v>
      </c>
      <c r="I15" s="25">
        <v>0</v>
      </c>
      <c r="J15" s="25"/>
      <c r="K15" s="25"/>
      <c r="L15" s="25"/>
      <c r="M15" s="25"/>
      <c r="N15" s="25"/>
      <c r="O15" s="27">
        <f t="shared" si="0"/>
        <v>0</v>
      </c>
    </row>
    <row r="16" spans="1:15" ht="30" customHeight="1" x14ac:dyDescent="0.3">
      <c r="A16" s="1"/>
      <c r="B16" s="8" t="s">
        <v>45</v>
      </c>
      <c r="C16" s="25">
        <v>0</v>
      </c>
      <c r="D16" s="25">
        <v>0</v>
      </c>
      <c r="E16" s="25">
        <v>0</v>
      </c>
      <c r="F16" s="25">
        <v>0</v>
      </c>
      <c r="G16" s="25">
        <v>0</v>
      </c>
      <c r="H16" s="25">
        <v>0</v>
      </c>
      <c r="I16" s="25">
        <v>0</v>
      </c>
      <c r="J16" s="25"/>
      <c r="K16" s="25"/>
      <c r="L16" s="25"/>
      <c r="M16" s="25"/>
      <c r="N16" s="25"/>
      <c r="O16" s="27">
        <f t="shared" si="0"/>
        <v>0</v>
      </c>
    </row>
    <row r="17" spans="1:15" ht="30" customHeight="1" x14ac:dyDescent="0.3">
      <c r="A17" s="1"/>
      <c r="B17" s="8" t="s">
        <v>46</v>
      </c>
      <c r="C17" s="35">
        <f>IF(SUM(C4:C16)=0,"",SUM(C4:C16))</f>
        <v>10841</v>
      </c>
      <c r="D17" s="35">
        <f t="shared" ref="D17:N17" si="1">IF(SUM(D4:D16)=0,"",SUM(D4:D16))</f>
        <v>11367.25</v>
      </c>
      <c r="E17" s="35">
        <f t="shared" si="1"/>
        <v>11919.82</v>
      </c>
      <c r="F17" s="35">
        <f t="shared" si="1"/>
        <v>12500.010000000002</v>
      </c>
      <c r="G17" s="35">
        <f t="shared" si="1"/>
        <v>13109.21</v>
      </c>
      <c r="H17" s="35">
        <f t="shared" si="1"/>
        <v>13748.859999999999</v>
      </c>
      <c r="I17" s="35">
        <f t="shared" si="1"/>
        <v>14420.509999999998</v>
      </c>
      <c r="J17" s="35" t="str">
        <f t="shared" si="1"/>
        <v/>
      </c>
      <c r="K17" s="35" t="str">
        <f t="shared" si="1"/>
        <v/>
      </c>
      <c r="L17" s="35" t="str">
        <f t="shared" si="1"/>
        <v/>
      </c>
      <c r="M17" s="35" t="str">
        <f t="shared" si="1"/>
        <v/>
      </c>
      <c r="N17" s="35" t="str">
        <f t="shared" si="1"/>
        <v/>
      </c>
      <c r="O17" s="36">
        <f>SUBTOTAL(109,Έξοδα[Σωρευτικό Έτους])</f>
        <v>87906.66</v>
      </c>
    </row>
  </sheetData>
  <dataConsolidate/>
  <mergeCells count="3">
    <mergeCell ref="B1:B2"/>
    <mergeCell ref="C1:K1"/>
    <mergeCell ref="C2:K2"/>
  </mergeCells>
  <dataValidations count="7">
    <dataValidation allowBlank="1" showInputMessage="1" showErrorMessage="1" prompt="Εισαγάγετε τα έξοδα εκμετάλλευσης για αυτόν τον μήνα σε αυτήν τη στήλη, κάτω από αυτή την επικεφαλίδα" sqref="C3:N3"/>
    <dataValidation allowBlank="1" showInputMessage="1" showErrorMessage="1" prompt="Το σωρευτικό ποσό έτους υπολογίζεται αυτόματα σε αυτήν τη στήλη, κάτω από αυτή την επικεφαλίδα. Το σύνολο εξόδων εκμετάλλευσης βρίσκεται στη γραμμή στο τέλος του πίνακα" sqref="O3"/>
    <dataValidation allowBlank="1" showInputMessage="1" showErrorMessage="1" prompt="Εισαγάγετε ή προσαρμόστε τα στοιχεία εξόδων εκμετάλλευσης σε αυτήν τη στήλη, κάτω από αυτή την επικεφαλίδα" sqref="B3"/>
    <dataValidation allowBlank="1" showInputMessage="1" prompt="Σε αυτό το κελί βρίσκεται ο τίτλος αυτού του φύλλου εργασίας. Η επωνυμία της εταιρείας ενημερώνεται αυτόματα στο παρακάτω κελί" sqref="C1:K1"/>
    <dataValidation allowBlank="1" showInputMessage="1" showErrorMessage="1" prompt="Εισαγάγετε τα έξοδα εκμετάλλευσης στον πίνακα &quot;Έξοδα&quot; σε αυτό το φύλλο εργασίας. Το σύνολο υπολογίζεται αυτόματα" sqref="A1"/>
    <dataValidation allowBlank="1" showInputMessage="1" showErrorMessage="1" prompt="Το έτος ενημερώνεται αυτόματα σε αυτό το κελί και η επωνυμία της εταιρείας στο κελί C2" sqref="B1:B2"/>
    <dataValidation allowBlank="1" showInputMessage="1" showErrorMessage="1" prompt="Η επωνυμία της εταιρείας ενημερώνεται αυτόματα σε αυτό το κελί Εισαγάγετε τις λεπτομέρειες εξόδων στον παρακάτω πίνακα" sqref="C2:K2"/>
  </dataValidations>
  <printOptions horizontalCentered="1"/>
  <pageMargins left="0.25" right="0.25" top="0.75" bottom="0.75" header="0.3" footer="0.3"/>
  <pageSetup paperSize="9" scale="76" fitToHeight="0" orientation="landscape" r:id="rId1"/>
  <headerFooter differentFirst="1">
    <oddFooter>&amp;C&amp;K03+000Page &amp;P of &amp;N</oddFooter>
  </headerFooter>
  <ignoredErrors>
    <ignoredError sqref="O4:O16" emptyCellReference="1"/>
  </ignoredError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4</vt:i4>
      </vt:variant>
    </vt:vector>
  </HeadingPairs>
  <TitlesOfParts>
    <vt:vector size="7" baseType="lpstr">
      <vt:lpstr>Κέρδος και ζημιά</vt:lpstr>
      <vt:lpstr>Έσοδα</vt:lpstr>
      <vt:lpstr>Έξοδα εκμετάλλευσης</vt:lpstr>
      <vt:lpstr>NetIncome</vt:lpstr>
      <vt:lpstr>'Έξοδα εκμετάλλευσης'!Print_Titles</vt:lpstr>
      <vt:lpstr>Έσοδα!Print_Titles</vt:lpstr>
      <vt:lpstr>'Κέρδος και ζημιά'!Print_Titles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tester</cp:lastModifiedBy>
  <dcterms:created xsi:type="dcterms:W3CDTF">2018-02-27T04:33:55Z</dcterms:created>
  <dcterms:modified xsi:type="dcterms:W3CDTF">2018-04-27T04:24:23Z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2aa342-8706-4288-bd11-ebb85995028c_Enabled">
    <vt:lpwstr>True</vt:lpwstr>
  </property>
  <property fmtid="{D5CDD505-2E9C-101B-9397-08002B2CF9AE}" pid="3" name="MSIP_Label_f42aa342-8706-4288-bd11-ebb85995028c_SiteId">
    <vt:lpwstr>72f988bf-86f1-41af-91ab-2d7cd011db47</vt:lpwstr>
  </property>
  <property fmtid="{D5CDD505-2E9C-101B-9397-08002B2CF9AE}" pid="4" name="MSIP_Label_f42aa342-8706-4288-bd11-ebb85995028c_Owner">
    <vt:lpwstr>v-audrs@microsoft.com</vt:lpwstr>
  </property>
  <property fmtid="{D5CDD505-2E9C-101B-9397-08002B2CF9AE}" pid="5" name="MSIP_Label_f42aa342-8706-4288-bd11-ebb85995028c_SetDate">
    <vt:lpwstr>2018-02-27T04:33:58.1250501Z</vt:lpwstr>
  </property>
  <property fmtid="{D5CDD505-2E9C-101B-9397-08002B2CF9AE}" pid="6" name="MSIP_Label_f42aa342-8706-4288-bd11-ebb85995028c_Name">
    <vt:lpwstr>General</vt:lpwstr>
  </property>
  <property fmtid="{D5CDD505-2E9C-101B-9397-08002B2CF9AE}" pid="7" name="MSIP_Label_f42aa342-8706-4288-bd11-ebb85995028c_Application">
    <vt:lpwstr>Microsoft Azure Information Protection</vt:lpwstr>
  </property>
  <property fmtid="{D5CDD505-2E9C-101B-9397-08002B2CF9AE}" pid="8" name="MSIP_Label_f42aa342-8706-4288-bd11-ebb85995028c_Extended_MSFT_Method">
    <vt:lpwstr>Automatic</vt:lpwstr>
  </property>
  <property fmtid="{D5CDD505-2E9C-101B-9397-08002B2CF9AE}" pid="9" name="Sensitivity">
    <vt:lpwstr>General</vt:lpwstr>
  </property>
</Properties>
</file>