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Default Extension="svg" ContentType="image/svg+xml"/>
  <Default Extension="png" ContentType="image/png"/>
  <Override PartName="/docMetadata/LabelInfo.xml" ContentType="application/vnd.ms-office.classificationlabel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31.xml" ContentType="application/vnd.openxmlformats-officedocument.spreadsheetml.table+xml"/>
  <Override PartName="/xl/tables/table22.xml" ContentType="application/vnd.openxmlformats-officedocument.spreadsheetml.table+xml"/>
  <Override PartName="/xl/tables/table63.xml" ContentType="application/vnd.openxmlformats-officedocument.spreadsheetml.table+xml"/>
  <Override PartName="/xl/tables/table54.xml" ContentType="application/vnd.openxmlformats-officedocument.spreadsheetml.table+xml"/>
  <Override PartName="/xl/tables/table45.xml" ContentType="application/vnd.openxmlformats-officedocument.spreadsheetml.table+xml"/>
  <Override PartName="/xl/sharedStrings.xml" ContentType="application/vnd.openxmlformats-officedocument.spreadsheetml.sharedStrings+xml"/>
  <Override PartName="/xl/worksheets/sheet22.xml" ContentType="application/vnd.openxmlformats-officedocument.spreadsheetml.worksheet+xml"/>
  <Override PartName="/xl/tables/table16.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worksheets/sheet13.xml" ContentType="application/vnd.openxmlformats-officedocument.spreadsheetml.worksheet+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44.xml" ContentType="application/vnd.openxmlformats-officedocument.spreadsheetml.worksheet+xml"/>
  <Override PartName="/xl/tables/table87.xml" ContentType="application/vnd.openxmlformats-officedocument.spreadsheetml.table+xml"/>
  <Override PartName="/xl/tables/table78.xml" ContentType="application/vnd.openxmlformats-officedocument.spreadsheetml.table+xml"/>
  <Override PartName="/xl/tables/table119.xml" ContentType="application/vnd.openxmlformats-officedocument.spreadsheetml.table+xml"/>
  <Override PartName="/xl/tables/table1010.xml" ContentType="application/vnd.openxmlformats-officedocument.spreadsheetml.table+xml"/>
  <Override PartName="/xl/tables/table911.xml" ContentType="application/vnd.openxmlformats-officedocument.spreadsheetml.table+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xr:revisionPtr revIDLastSave="0" documentId="13_ncr:1_{28897981-02A8-4B21-AADC-9EDABB49385A}" xr6:coauthVersionLast="47" xr6:coauthVersionMax="47" xr10:uidLastSave="{00000000-0000-0000-0000-000000000000}"/>
  <bookViews>
    <workbookView xWindow="-120" yWindow="-120" windowWidth="29040" windowHeight="17640" xr2:uid="{00000000-000D-0000-FFFF-FFFF00000000}"/>
  </bookViews>
  <sheets>
    <sheet name="Start" sheetId="4" r:id="rId1"/>
    <sheet name="Hochzeitsbudget" sheetId="1" r:id="rId2"/>
    <sheet name="Einzelauflistung der Ausgaben" sheetId="2" r:id="rId3"/>
    <sheet name="Ausgaben – Fortsetzung" sheetId="3" r:id="rId4"/>
  </sheets>
  <definedNames>
    <definedName name="Bekleidung_Gesamt_Ist">Kleidung[[#Totals],[TATSÄCHLICH]]</definedName>
    <definedName name="Bekleidung_Gesamt_Plan">Kleidung[[#Totals],[GESCHÄTZT]]</definedName>
    <definedName name="Blumen_Gesamt_Ist">Blumen[[#Totals],[TATSÄCHLICH]]</definedName>
    <definedName name="Blumen_Gesamt_Plan">Blumen[[#Totals],[GESCHÄTZT]]</definedName>
    <definedName name="Deko_Gesamt_Ist">Dekoration[[#Totals],[TATSÄCHLICH]]</definedName>
    <definedName name="Deko_Gesamt_Plan">Dekoration[[#Totals],[GESCHÄTZT]]</definedName>
    <definedName name="Druckmaterial_Briefpapier_Gesamt_Ist">Druckmaterial[[#Totals],[TATSÄCHLICH]]</definedName>
    <definedName name="Druckmaterial_Briefpapier_Gesamt_Plan">Druckmaterial[[#Totals],[GESCHÄTZT]]</definedName>
    <definedName name="_xlnm.Print_Titles" localSheetId="3">'Ausgaben – Fortsetzung'!$5:$5</definedName>
    <definedName name="_xlnm.Print_Titles" localSheetId="2">'Einzelauflistung der Ausgaben'!$5:$5</definedName>
    <definedName name="Empfang_Gesamt_Ist">Empfang[[#Totals],[TATSÄCHLICH]]</definedName>
    <definedName name="Empfang_Gesamt_Plan">Empfang[[#Totals],[GESCHÄTZT]]</definedName>
    <definedName name="Fotografie_Gesamt_Ist">Fotos[[#Totals],[TATSÄCHLICH]]</definedName>
    <definedName name="Fotografie_Gesamt_Plan">Fotos[[#Totals],[GESCHÄTZT]]</definedName>
    <definedName name="Geschenke_Gesamt_Ist">Geschenke[[#Totals],[TATSÄCHLICH]]</definedName>
    <definedName name="Geschenkte_Gesamt_Plan">Geschenke[[#Totals],[GESCHÄTZT]]</definedName>
    <definedName name="Musik_Unterhaltung_Gesamt_Ist">Musik[[#Totals],[TATSÄCHLICH]]</definedName>
    <definedName name="Musik_Unterhaltung_Gesamt_Plan">Musik[[#Totals],[GESCHÄTZT]]</definedName>
    <definedName name="Reise_Transport_Gesamt_Ist">Reise[[#Totals],[TATSÄCHLICH]]</definedName>
    <definedName name="Reise_Transport_Gesamt_Plan">Reise[[#Totals],[GESCHÄTZT]]</definedName>
    <definedName name="Sonstige_Ausgaben_Gesamt_Ist">SonstigeAusgaben[[#Totals],[TATSÄCHLICH]]</definedName>
    <definedName name="Sonstige_Ausgaben_Gesamt_Plan">SonstigeAusgaben[[#Totals],[GESCHÄTZT]]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1" i="3" l="1"/>
  <c r="E42" i="3"/>
  <c r="E43" i="3"/>
  <c r="E44" i="3"/>
  <c r="E45" i="3"/>
  <c r="E46" i="3"/>
  <c r="E47" i="3"/>
  <c r="E48" i="3"/>
  <c r="E49" i="3"/>
  <c r="E50" i="3"/>
  <c r="E34" i="3"/>
  <c r="E35" i="3"/>
  <c r="E36" i="3"/>
  <c r="E25" i="3"/>
  <c r="E26" i="3"/>
  <c r="E27" i="3"/>
  <c r="E28" i="3"/>
  <c r="E29" i="3"/>
  <c r="E16" i="3"/>
  <c r="E17" i="3"/>
  <c r="E18" i="3"/>
  <c r="E19" i="3"/>
  <c r="E20" i="3"/>
  <c r="E10" i="3"/>
  <c r="E9" i="3"/>
  <c r="E8" i="3"/>
  <c r="E7" i="3"/>
  <c r="E6" i="3"/>
  <c r="D3" i="1"/>
  <c r="D51" i="3"/>
  <c r="D13" i="1" s="1"/>
  <c r="C51" i="3"/>
  <c r="C13" i="1" s="1"/>
  <c r="D37" i="3"/>
  <c r="D7" i="1" s="1"/>
  <c r="C37" i="3"/>
  <c r="C7" i="1"/>
  <c r="D30" i="3"/>
  <c r="D14" i="1" s="1"/>
  <c r="C30" i="3"/>
  <c r="C14" i="1" s="1"/>
  <c r="D21" i="3"/>
  <c r="D10" i="1" s="1"/>
  <c r="C21" i="3"/>
  <c r="C10" i="1" s="1"/>
  <c r="D11" i="3"/>
  <c r="D9" i="1" s="1"/>
  <c r="C11" i="3"/>
  <c r="C9" i="1" s="1"/>
  <c r="D59" i="2"/>
  <c r="D15" i="1" s="1"/>
  <c r="C59" i="2"/>
  <c r="C15" i="1" s="1"/>
  <c r="D51" i="2"/>
  <c r="D11" i="1" s="1"/>
  <c r="C51" i="2"/>
  <c r="C11" i="1" s="1"/>
  <c r="D38" i="2"/>
  <c r="D8" i="1"/>
  <c r="C38" i="2"/>
  <c r="C8" i="1" s="1"/>
  <c r="D31" i="2"/>
  <c r="D12" i="1" s="1"/>
  <c r="C31" i="2"/>
  <c r="C12" i="1" s="1"/>
  <c r="D19" i="2"/>
  <c r="D16" i="1" s="1"/>
  <c r="C19" i="2"/>
  <c r="C16" i="1" s="1"/>
  <c r="E18" i="2"/>
  <c r="E58" i="2"/>
  <c r="E57" i="2"/>
  <c r="E56" i="2"/>
  <c r="E55" i="2"/>
  <c r="E50" i="2"/>
  <c r="E49" i="2"/>
  <c r="E48" i="2"/>
  <c r="E47" i="2"/>
  <c r="E46" i="2"/>
  <c r="E45" i="2"/>
  <c r="E44" i="2"/>
  <c r="E43" i="2"/>
  <c r="E42" i="2"/>
  <c r="E37" i="2"/>
  <c r="E36" i="2"/>
  <c r="E38" i="2"/>
  <c r="E30" i="2"/>
  <c r="E29" i="2"/>
  <c r="E28" i="2"/>
  <c r="E27" i="2"/>
  <c r="E26" i="2"/>
  <c r="E25" i="2"/>
  <c r="E24" i="2"/>
  <c r="E23" i="2"/>
  <c r="E16" i="2"/>
  <c r="E17" i="2"/>
  <c r="E15" i="2"/>
  <c r="E14" i="2"/>
  <c r="E12" i="2"/>
  <c r="E11" i="2"/>
  <c r="E10" i="2"/>
  <c r="E9" i="2"/>
  <c r="E8" i="2"/>
  <c r="E13" i="2"/>
  <c r="E7" i="2"/>
  <c r="E6" i="2"/>
  <c r="E59" i="2" l="1"/>
  <c r="E30" i="3"/>
  <c r="E37" i="3"/>
  <c r="E11" i="3"/>
  <c r="E9" i="1"/>
  <c r="E13" i="1"/>
  <c r="E14" i="1"/>
  <c r="E51" i="3"/>
  <c r="E12" i="1"/>
  <c r="E31" i="2"/>
  <c r="E7" i="1"/>
  <c r="E19" i="2"/>
  <c r="E21" i="3"/>
  <c r="E16" i="1"/>
  <c r="E10" i="1"/>
  <c r="E51" i="2"/>
  <c r="E15" i="1"/>
  <c r="E11" i="1"/>
  <c r="C17" i="1"/>
  <c r="E8" i="1"/>
  <c r="D17" i="1"/>
  <c r="E17" i="1" l="1"/>
</calcChain>
</file>

<file path=xl/sharedStrings.xml><?xml version="1.0" encoding="utf-8"?>
<sst xmlns="http://schemas.openxmlformats.org/spreadsheetml/2006/main" count="178" uniqueCount="132">
  <si>
    <t>INFORMATIONEN ZU DIESER VORLAGE</t>
  </si>
  <si>
    <t>Verwenden Sie diese Vorlage, um die Ausgaben für Ihre Hochzeit nachzuverfolgen.</t>
  </si>
  <si>
    <t>Geben Sie die geschätzten und tatsächlich angefallenen Kosten für verschiedene Kategorien auf separaten Arbeitsblättern ein.</t>
  </si>
  <si>
    <t>Die Hochzeitsbudgetübersicht und das Diagramm werden automatisch aktualisiert.</t>
  </si>
  <si>
    <t>Notiz: </t>
  </si>
  <si>
    <t xml:space="preserve">Weitere Anweisungen wurden in Spalte A auf jedem Arbeitsblatt bereitgestellt. Diese Texte wurden absichtlich ausgeblendet. Um Text zu entfernen, wählen Sie Spalte A und dann ENTF aus. </t>
  </si>
  <si>
    <t>Um mehr über Tabellen zu erfahren, drücken Sie die UMSCHALTTASTE und dann F10 innerhalb einer Tabelle, wählen Sie die Option TABELLE und dann ALTERNATIVTEXT aus.</t>
  </si>
  <si>
    <t>Erstellen Sie auf diesem Arbeitsblatt ein Hochzeitsbudget. Geben Sie Details in den Tabellen auf den Arbeitsblättern "Bekleidung-Empfang-Musik-Bilder" und "Dekoration-Blumen-Geschenk-Reise" ein, um die Übersicht und das Diagramm auf dem aktuellen Arbeitsblatt zu aktualisieren. Nützliche Anweisungen zum Verwenden dieses Arbeitsblatts befinden sich in Zellen in dieser Spalte. Die Bezeichnung "Hochzeitsdatum" befindet sich in Zelle C1.</t>
  </si>
  <si>
    <t>Geben Sie das Hochzeitsdatum in Zelle C2 ein. Die verbleibenden Tage werden in Zelle E2 automatisch berechnet.</t>
  </si>
  <si>
    <t>Die Tabelle mit der Budgetübersicht, die in Zelle C6 beginnt, wird automatisch aktualisiert. Die nächste Anweisung finden Sie in Zelle A19.</t>
  </si>
  <si>
    <t>Hochzeitsdatum:</t>
  </si>
  <si>
    <t>Zusammenfassung des Hochzeitsbudgets</t>
  </si>
  <si>
    <t>KATEGORIE</t>
  </si>
  <si>
    <t>Reisen</t>
  </si>
  <si>
    <t>Musik</t>
  </si>
  <si>
    <t>Dekoration</t>
  </si>
  <si>
    <t>Blumen</t>
  </si>
  <si>
    <t>Druckmaterial</t>
  </si>
  <si>
    <t>Empfang</t>
  </si>
  <si>
    <t>Sonstiges</t>
  </si>
  <si>
    <t>Geschenke</t>
  </si>
  <si>
    <t>Fotos</t>
  </si>
  <si>
    <t>Kleidung</t>
  </si>
  <si>
    <t>Gesamtausgaben</t>
  </si>
  <si>
    <t>GESCHÄTZT</t>
  </si>
  <si>
    <t>Verbleibende Tage:</t>
  </si>
  <si>
    <t>TATSÄCHLICH</t>
  </si>
  <si>
    <t>ÜBER/UNTER</t>
  </si>
  <si>
    <t>Geben Sie die geschätzten und tatsächlichen Kosten für jede Kategorie in den jeweiligen Tabellen auf diesem Arbeitsblatt ein. Der über oder unter dem Budget liegende Betrag wird automatisch berechnet. Die Bezeichnung "Bekleidung" befindet sich in der Zelle rechts. Nützliche Anweisungen zum Verwenden dieses Arbeitsblatts befinden sich in Zellen in dieser Spalte. Drücken Sie die NACH-UNTEN-TASTE, um anzufangen.</t>
  </si>
  <si>
    <t xml:space="preserve"> Geben Sie Details in der Tabelle "Bekleidung" ein, die in der Zelle rechts beginnt. Die nächste Anweisung finden Sie in Zelle A18.</t>
  </si>
  <si>
    <t>Die Bezeichnung "Empfang" befindet sich in der Zelle rechts.</t>
  </si>
  <si>
    <t>Geben Sie die Kosten für den Empfang, mit Ausnahme von Unterhaltung und Dekoration, in der Tabelle ein, die in der Zelle rechts beginnt. Die nächste Anweisung finden Sie in Zelle A31.</t>
  </si>
  <si>
    <t>Die Bezeichnung "Musik" oder "Unterhaltung" befindet sich in der Zelle rechts.</t>
  </si>
  <si>
    <t>Geben Sie Details in der Tabelle "Musik" ein, die in der Zelle rechts beginnt. Die nächste Anweisung finden Sie in Zelle A37.</t>
  </si>
  <si>
    <t>Die Bezeichnung "Druckmaterial" oder "Briefpapier" befindet sich in der Zelle rechts.</t>
  </si>
  <si>
    <t>Geben Sie Details in der Tabelle "Druckmaterial" ein, die in der Zelle rechts beginnt. Die nächste Anweisung finden Sie in Zelle A50.</t>
  </si>
  <si>
    <t>Die Bezeichnung "Fotografie" befindet sich in der Zelle rechts.</t>
  </si>
  <si>
    <t>Geben Sie Details in die Tabelle "Fotografie" ein, die in der Zelle rechts beginnt.</t>
  </si>
  <si>
    <t>Einzelauflistung der Ausgaben</t>
  </si>
  <si>
    <t>Verlobungsring(e)</t>
  </si>
  <si>
    <t>Verlobter 1 – Ring</t>
  </si>
  <si>
    <t>Verlobter 1 – Kleid/Smoking</t>
  </si>
  <si>
    <t>Verlobter 1 – Schleier/Kopfschmuck</t>
  </si>
  <si>
    <t>Verlobter 1 – Schuhe</t>
  </si>
  <si>
    <t>Verlobter 1 – Schmuck</t>
  </si>
  <si>
    <t>Verlobter 1 – Strumpfwaren</t>
  </si>
  <si>
    <t>Verlobter 2 – Ring</t>
  </si>
  <si>
    <t>Verlobter 2 – Kleid/Smoking</t>
  </si>
  <si>
    <t>Verlobter 2 – Schleier/Kopfschmuck</t>
  </si>
  <si>
    <t>Verlobter 2 – Schuhe</t>
  </si>
  <si>
    <t>Verlobter 2 – Schmuck</t>
  </si>
  <si>
    <t>Verlobter 2 – Strumpfwaren</t>
  </si>
  <si>
    <t>Bekleidung gesamt</t>
  </si>
  <si>
    <t>Empfang*</t>
  </si>
  <si>
    <t>Raum-/Saalkosten</t>
  </si>
  <si>
    <t>Tische und Stühle</t>
  </si>
  <si>
    <t>Essen</t>
  </si>
  <si>
    <t>Getränke</t>
  </si>
  <si>
    <t>Tischwäsche</t>
  </si>
  <si>
    <t>Torte</t>
  </si>
  <si>
    <t>Gastgeschenke</t>
  </si>
  <si>
    <t>Personal und Trinkgelder</t>
  </si>
  <si>
    <t>Empfang gesamt</t>
  </si>
  <si>
    <t>* Unterhaltung und Dekoration nicht eingeschlossen</t>
  </si>
  <si>
    <t>Musik/Unterhaltung</t>
  </si>
  <si>
    <t>Musiker für Zeremonie</t>
  </si>
  <si>
    <t>Band/DJ für Empfang</t>
  </si>
  <si>
    <t>Musik/Unterhaltung gesamt</t>
  </si>
  <si>
    <t>Druckmaterial/Briefpapier</t>
  </si>
  <si>
    <t>Einladungen</t>
  </si>
  <si>
    <t>Ankündigungen</t>
  </si>
  <si>
    <t>Dankschreiben</t>
  </si>
  <si>
    <t>Persönliches Briefpapier</t>
  </si>
  <si>
    <t>Gästebuch</t>
  </si>
  <si>
    <t>Programme</t>
  </si>
  <si>
    <t>Servietten für Empfang</t>
  </si>
  <si>
    <t>Streichholzbriefchen</t>
  </si>
  <si>
    <t>Kalligrafie</t>
  </si>
  <si>
    <t>Druckmaterial/Briefpapier gesamt</t>
  </si>
  <si>
    <t>Formelle Fotos</t>
  </si>
  <si>
    <t>Zusätzliche Abzüge</t>
  </si>
  <si>
    <t>Fotoalben</t>
  </si>
  <si>
    <t>Videografie</t>
  </si>
  <si>
    <t>Fotografie gesamt</t>
  </si>
  <si>
    <t xml:space="preserve"> </t>
  </si>
  <si>
    <t>Geben Sie die geschätzten und tatsächlichen Kosten für jede Kategorie in den jeweiligen Tabellen auf diesem Arbeitsblatt ein. Der über oder unter dem Budget liegende Betrag wird automatisch berechnet. Die Bezeichnung "Dekoration" befindet sich in der Zelle rechts. Nützliche Anweisungen zum Verwenden dieses Arbeitsblatts befinden sich in Zellen in dieser Spalte. Drücken Sie die NACH-UNTEN-TASTE, um anzufangen.</t>
  </si>
  <si>
    <t>Geben Sie die Kosten für Dekoration, mit Ausnahme der Kosten für Blumen, in der Tabelle ein, die in der Zelle rechts beginnt. Die nächste Anweisung finden Sie in Zelle A11.</t>
  </si>
  <si>
    <t>Die Bezeichnung "Blumen" befindet sich in der Zelle rechts.</t>
  </si>
  <si>
    <t>Geben Sie Details in der Tabelle "Blumen" ein, die in der Zelle rechts beginnt. Die nächste Anweisung finden Sie in Zelle A20.</t>
  </si>
  <si>
    <t>Die Bezeichnung "Geschenke" befindet sich in der Zelle rechts.</t>
  </si>
  <si>
    <t>Geben Sie Details in der Tabelle "Geschenke" ein, die in der Zelle rechts beginnt. Die nächste Anweisung finden Sie in Zelle A29.</t>
  </si>
  <si>
    <t>Die Bezeichnung "Reise" oder "Beförderung" befindet sich in der Zelle rechts.</t>
  </si>
  <si>
    <t>Geben Sie Details in der Tabelle "Reise" ein, die in der Zelle rechts beginnt. Die nächste Anweisung finden Sie in Zelle A36.</t>
  </si>
  <si>
    <t>Die Bezeichnung "Sonstige Ausgaben" befindet sich in der Zelle rechts.</t>
  </si>
  <si>
    <t>Geben Sie Details in die Tabelle "Sonstige Ausgaben" ein, die in der Zelle rechts beginnt.</t>
  </si>
  <si>
    <t>Einzelauflistung der Ausgaben – Fortsetzung</t>
  </si>
  <si>
    <t>Dekoration*</t>
  </si>
  <si>
    <t>Schleifen für Sitze</t>
  </si>
  <si>
    <t>Tafelaufsätze</t>
  </si>
  <si>
    <t>Kerzen</t>
  </si>
  <si>
    <t>Beleuchtung</t>
  </si>
  <si>
    <t>Luftballons</t>
  </si>
  <si>
    <t>Dekoration gesamt</t>
  </si>
  <si>
    <t>* Blumen nicht eingeschlossen</t>
  </si>
  <si>
    <t>Sträuße</t>
  </si>
  <si>
    <t>Boutonnières</t>
  </si>
  <si>
    <t>Anstecksträuße</t>
  </si>
  <si>
    <t>Zeremonie</t>
  </si>
  <si>
    <t>Blumen gesamt</t>
  </si>
  <si>
    <t>Teilnehmer</t>
  </si>
  <si>
    <t>Verlobter 1</t>
  </si>
  <si>
    <t>Verlobter 2</t>
  </si>
  <si>
    <t>Eltern</t>
  </si>
  <si>
    <t>Leser/andere Teilnehmer</t>
  </si>
  <si>
    <t>Geschenke gesamt</t>
  </si>
  <si>
    <t>Reise/Beförderung</t>
  </si>
  <si>
    <t>Limousinen/Handwagen</t>
  </si>
  <si>
    <t>Parken</t>
  </si>
  <si>
    <t>Taxis</t>
  </si>
  <si>
    <t>Reise/Beförderung gesamt</t>
  </si>
  <si>
    <t>Sonstige Kosten</t>
  </si>
  <si>
    <t>Offiziant</t>
  </si>
  <si>
    <t>Kosten für Kirche/Zeremonie</t>
  </si>
  <si>
    <t>Hochzeitskoordinator</t>
  </si>
  <si>
    <t>Probediner</t>
  </si>
  <si>
    <t>Verlobungsparty</t>
  </si>
  <si>
    <t>Empfänge</t>
  </si>
  <si>
    <t>Friseurtermine</t>
  </si>
  <si>
    <t>Junggesellen/-innenabschied</t>
  </si>
  <si>
    <t>Frühstück</t>
  </si>
  <si>
    <t>Hotelzimmer</t>
  </si>
  <si>
    <t>Sonstige Ausgaben 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</si>
</sst>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
    <numFmt numFmtId="167" formatCode="[$-407]d/\ mmmm\ yyyy;@"/>
    <numFmt numFmtId="168" formatCode="#,##0.00_ ;\-#,##0.00\ "/>
  </numFmts>
  <fonts count="52">
    <font>
      <sz val="10"/>
      <name val="Cambria"/>
      <family val="2"/>
      <scheme val="minor"/>
    </font>
    <font>
      <sz val="11"/>
      <color theme="1"/>
      <name val="Cambria"/>
      <family val="2"/>
      <charset val="134"/>
      <scheme val="minor"/>
    </font>
    <font>
      <sz val="8"/>
      <name val="Arial"/>
      <family val="2"/>
    </font>
    <font>
      <sz val="12"/>
      <color theme="3"/>
      <name val="Cambria"/>
      <family val="1"/>
      <scheme val="major"/>
    </font>
    <font>
      <b/>
      <sz val="10"/>
      <color theme="3"/>
      <name val="Cambria"/>
      <family val="2"/>
      <scheme val="minor"/>
    </font>
    <font>
      <sz val="10"/>
      <color theme="1"/>
      <name val="Cambria"/>
      <family val="2"/>
      <scheme val="minor"/>
    </font>
    <font>
      <b/>
      <sz val="10"/>
      <color theme="0"/>
      <name val="Cambria"/>
      <family val="1"/>
      <scheme val="minor"/>
    </font>
    <font>
      <b/>
      <sz val="11.5"/>
      <color theme="3"/>
      <name val="Cambria"/>
      <family val="2"/>
      <scheme val="minor"/>
    </font>
    <font>
      <i/>
      <sz val="10"/>
      <color theme="1" tint="0.24994659260841701"/>
      <name val="Cambria"/>
      <family val="2"/>
      <scheme val="major"/>
    </font>
    <font>
      <sz val="10"/>
      <color theme="1"/>
      <name val="Cambria"/>
      <family val="1"/>
      <scheme val="minor"/>
    </font>
    <font>
      <b/>
      <sz val="10"/>
      <color theme="3"/>
      <name val="Cambria"/>
      <family val="1"/>
      <scheme val="minor"/>
    </font>
    <font>
      <sz val="26"/>
      <color theme="3"/>
      <name val="Cambria"/>
      <family val="2"/>
      <scheme val="major"/>
    </font>
    <font>
      <sz val="11"/>
      <name val="Cambria"/>
      <family val="1"/>
      <scheme val="minor"/>
    </font>
    <font>
      <b/>
      <sz val="11"/>
      <name val="Cambria"/>
      <family val="1"/>
      <scheme val="minor"/>
    </font>
    <font>
      <b/>
      <sz val="10"/>
      <color theme="1"/>
      <name val="Cambria"/>
      <family val="1"/>
      <scheme val="minor"/>
    </font>
    <font>
      <b/>
      <sz val="10"/>
      <name val="Cambria"/>
      <family val="1"/>
      <scheme val="minor"/>
    </font>
    <font>
      <sz val="28"/>
      <color theme="4" tint="-0.499984740745262"/>
      <name val="Cambria"/>
      <family val="1"/>
      <scheme val="major"/>
    </font>
    <font>
      <b/>
      <sz val="11.5"/>
      <color theme="0"/>
      <name val="Cambria"/>
      <family val="1"/>
      <scheme val="minor"/>
    </font>
    <font>
      <i/>
      <sz val="10"/>
      <color theme="1" tint="0.24994659260841701"/>
      <name val="Cambria"/>
      <family val="1"/>
      <scheme val="minor"/>
    </font>
    <font>
      <sz val="10"/>
      <name val="Cambria"/>
      <family val="1"/>
      <scheme val="minor"/>
    </font>
    <font>
      <sz val="26"/>
      <color theme="3"/>
      <name val="Cambria"/>
      <family val="1"/>
      <scheme val="minor"/>
    </font>
    <font>
      <b/>
      <sz val="11.5"/>
      <color theme="1"/>
      <name val="Cambria"/>
      <family val="1"/>
      <scheme val="minor"/>
    </font>
    <font>
      <sz val="24"/>
      <color theme="3"/>
      <name val="Cambria"/>
      <family val="1"/>
      <scheme val="minor"/>
    </font>
    <font>
      <b/>
      <sz val="9"/>
      <color theme="1"/>
      <name val="Cambria"/>
      <family val="1"/>
      <scheme val="minor"/>
    </font>
    <font>
      <sz val="10"/>
      <color theme="0"/>
      <name val="Cambria"/>
      <family val="1"/>
      <scheme val="minor"/>
    </font>
    <font>
      <sz val="11"/>
      <color theme="1"/>
      <name val="Cambria"/>
      <family val="1"/>
      <scheme val="minor"/>
    </font>
    <font>
      <b/>
      <sz val="16"/>
      <color theme="4" tint="-0.499984740745262"/>
      <name val="Cambria"/>
      <family val="1"/>
      <scheme val="major"/>
    </font>
    <font>
      <sz val="24"/>
      <color theme="3"/>
      <name val="Cambria"/>
      <family val="1"/>
      <scheme val="major"/>
    </font>
    <font>
      <sz val="10"/>
      <name val="Cambria"/>
      <family val="1"/>
      <scheme val="major"/>
    </font>
    <font>
      <b/>
      <sz val="10"/>
      <name val="Cambria"/>
      <family val="1"/>
      <scheme val="major"/>
    </font>
    <font>
      <sz val="14"/>
      <color theme="1"/>
      <name val="Cambria"/>
      <family val="1"/>
      <scheme val="minor"/>
    </font>
    <font>
      <sz val="14"/>
      <name val="Cambria"/>
      <family val="1"/>
      <scheme val="minor"/>
    </font>
    <font>
      <sz val="14"/>
      <color theme="3"/>
      <name val="Cambria"/>
      <family val="1"/>
      <scheme val="major"/>
    </font>
    <font>
      <sz val="14"/>
      <name val="Cambria"/>
      <family val="1"/>
      <scheme val="major"/>
    </font>
    <font>
      <sz val="12"/>
      <color theme="3"/>
      <name val="Cambria"/>
      <family val="1"/>
      <scheme val="minor"/>
    </font>
    <font>
      <b/>
      <sz val="12"/>
      <color theme="1"/>
      <name val="Cambria"/>
      <family val="1"/>
      <scheme val="minor"/>
    </font>
    <font>
      <b/>
      <sz val="12"/>
      <color theme="3"/>
      <name val="Cambria"/>
      <family val="1"/>
      <scheme val="minor"/>
    </font>
    <font>
      <sz val="10"/>
      <color theme="4" tint="0.79998168889431442"/>
      <name val="Cambria"/>
      <family val="1"/>
      <scheme val="minor"/>
    </font>
    <font>
      <sz val="12"/>
      <name val="Cambria"/>
      <family val="1"/>
      <scheme val="major"/>
    </font>
    <font>
      <b/>
      <sz val="10"/>
      <color theme="3"/>
      <name val="Cambria"/>
      <family val="1"/>
      <scheme val="major"/>
    </font>
    <font>
      <sz val="10"/>
      <name val="Cambria"/>
      <family val="2"/>
      <scheme val="minor"/>
    </font>
    <font>
      <b/>
      <sz val="11"/>
      <color theme="3"/>
      <name val="Cambria"/>
      <family val="2"/>
      <charset val="134"/>
      <scheme val="minor"/>
    </font>
    <font>
      <sz val="11"/>
      <color rgb="FF006100"/>
      <name val="Cambria"/>
      <family val="2"/>
      <charset val="134"/>
      <scheme val="minor"/>
    </font>
    <font>
      <sz val="11"/>
      <color rgb="FF9C0006"/>
      <name val="Cambria"/>
      <family val="2"/>
      <charset val="134"/>
      <scheme val="minor"/>
    </font>
    <font>
      <sz val="11"/>
      <color rgb="FF9C5700"/>
      <name val="Cambria"/>
      <family val="2"/>
      <charset val="134"/>
      <scheme val="minor"/>
    </font>
    <font>
      <sz val="11"/>
      <color rgb="FF3F3F76"/>
      <name val="Cambria"/>
      <family val="2"/>
      <charset val="134"/>
      <scheme val="minor"/>
    </font>
    <font>
      <b/>
      <sz val="11"/>
      <color rgb="FF3F3F3F"/>
      <name val="Cambria"/>
      <family val="2"/>
      <charset val="134"/>
      <scheme val="minor"/>
    </font>
    <font>
      <b/>
      <sz val="11"/>
      <color rgb="FFFA7D00"/>
      <name val="Cambria"/>
      <family val="2"/>
      <charset val="134"/>
      <scheme val="minor"/>
    </font>
    <font>
      <sz val="11"/>
      <color rgb="FFFA7D00"/>
      <name val="Cambria"/>
      <family val="2"/>
      <charset val="134"/>
      <scheme val="minor"/>
    </font>
    <font>
      <b/>
      <sz val="11"/>
      <color theme="0"/>
      <name val="Cambria"/>
      <family val="2"/>
      <charset val="134"/>
      <scheme val="minor"/>
    </font>
    <font>
      <sz val="11"/>
      <color rgb="FFFF0000"/>
      <name val="Cambria"/>
      <family val="2"/>
      <charset val="134"/>
      <scheme val="minor"/>
    </font>
    <font>
      <sz val="11"/>
      <color theme="0"/>
      <name val="Cambria"/>
      <family val="2"/>
      <charset val="134"/>
      <scheme val="minor"/>
    </font>
  </fonts>
  <fills count="3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4" fontId="0" fillId="0" borderId="0"/>
    <xf numFmtId="0" fontId="4" fillId="0" borderId="0" applyNumberFormat="0" applyFill="0" applyProtection="0">
      <alignment vertical="center"/>
    </xf>
    <xf numFmtId="0" fontId="4" fillId="6" borderId="0" applyNumberFormat="0" applyBorder="0" applyProtection="0">
      <alignment vertical="center"/>
    </xf>
    <xf numFmtId="0" fontId="7" fillId="0" borderId="0" applyNumberFormat="0" applyFill="0" applyAlignment="0" applyProtection="0"/>
    <xf numFmtId="0" fontId="8" fillId="0" borderId="0" applyNumberFormat="0" applyFill="0" applyBorder="0" applyAlignment="0" applyProtection="0"/>
    <xf numFmtId="0" fontId="4" fillId="5" borderId="0" applyNumberFormat="0" applyAlignment="0" applyProtection="0"/>
    <xf numFmtId="4" fontId="5" fillId="3" borderId="0" applyBorder="0" applyProtection="0">
      <alignment horizontal="right" indent="1"/>
    </xf>
    <xf numFmtId="0" fontId="11" fillId="0" borderId="0" applyNumberFormat="0" applyFill="0" applyBorder="0" applyProtection="0">
      <alignment vertical="center"/>
    </xf>
    <xf numFmtId="165" fontId="40" fillId="0" borderId="0" applyFont="0" applyFill="0" applyBorder="0" applyAlignment="0" applyProtection="0"/>
    <xf numFmtId="164" fontId="40" fillId="0" borderId="0" applyFont="0" applyFill="0" applyBorder="0" applyAlignment="0" applyProtection="0"/>
    <xf numFmtId="44" fontId="40" fillId="0" borderId="0" applyFont="0" applyFill="0" applyBorder="0" applyAlignment="0" applyProtection="0"/>
    <xf numFmtId="42" fontId="40" fillId="0" borderId="0" applyFont="0" applyFill="0" applyBorder="0" applyAlignment="0" applyProtection="0"/>
    <xf numFmtId="9" fontId="40" fillId="0" borderId="0" applyFont="0" applyFill="0" applyBorder="0" applyAlignment="0" applyProtection="0"/>
    <xf numFmtId="0" fontId="41" fillId="0" borderId="0" applyNumberFormat="0" applyFill="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5" fillId="11" borderId="1" applyNumberFormat="0" applyAlignment="0" applyProtection="0"/>
    <xf numFmtId="0" fontId="46" fillId="12" borderId="2" applyNumberFormat="0" applyAlignment="0" applyProtection="0"/>
    <xf numFmtId="0" fontId="47" fillId="12" borderId="1" applyNumberFormat="0" applyAlignment="0" applyProtection="0"/>
    <xf numFmtId="0" fontId="48" fillId="0" borderId="3" applyNumberFormat="0" applyFill="0" applyAlignment="0" applyProtection="0"/>
    <xf numFmtId="0" fontId="49" fillId="13" borderId="4" applyNumberFormat="0" applyAlignment="0" applyProtection="0"/>
    <xf numFmtId="0" fontId="50" fillId="0" borderId="0" applyNumberFormat="0" applyFill="0" applyBorder="0" applyAlignment="0" applyProtection="0"/>
    <xf numFmtId="0" fontId="40" fillId="14" borderId="5" applyNumberFormat="0" applyFont="0" applyAlignment="0" applyProtection="0"/>
    <xf numFmtId="0" fontId="5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87">
    <xf numFmtId="4" fontId="0" fillId="0" borderId="0" xfId="0"/>
    <xf numFmtId="4" fontId="6" fillId="2" borderId="0" xfId="0" applyFont="1" applyFill="1" applyAlignment="1">
      <alignment vertical="center" wrapText="1"/>
    </xf>
    <xf numFmtId="4" fontId="12" fillId="0" borderId="0" xfId="0" applyFont="1" applyAlignment="1">
      <alignment vertical="center" wrapText="1"/>
    </xf>
    <xf numFmtId="4" fontId="13" fillId="0" borderId="0" xfId="0" applyFont="1" applyAlignment="1">
      <alignment wrapText="1"/>
    </xf>
    <xf numFmtId="4" fontId="12" fillId="0" borderId="0" xfId="0" applyFont="1" applyAlignment="1">
      <alignment vertical="top" wrapText="1"/>
    </xf>
    <xf numFmtId="0" fontId="9" fillId="0" borderId="0" xfId="0" applyNumberFormat="1" applyFont="1" applyAlignment="1">
      <alignment horizontal="left" vertical="center" wrapText="1" indent="1"/>
    </xf>
    <xf numFmtId="4" fontId="10" fillId="0" borderId="0" xfId="0" applyFont="1" applyAlignment="1">
      <alignment horizontal="left" vertical="center" indent="1"/>
    </xf>
    <xf numFmtId="39" fontId="3" fillId="4" borderId="0" xfId="0" applyNumberFormat="1" applyFont="1" applyFill="1" applyAlignment="1">
      <alignment horizontal="left" indent="1"/>
    </xf>
    <xf numFmtId="0" fontId="15" fillId="0" borderId="0" xfId="0" applyNumberFormat="1" applyFont="1" applyAlignment="1">
      <alignment horizontal="left" vertical="center" indent="1"/>
    </xf>
    <xf numFmtId="0" fontId="15" fillId="0" borderId="0" xfId="0" applyNumberFormat="1" applyFont="1" applyAlignment="1">
      <alignment horizontal="left" vertical="center" wrapText="1" indent="1"/>
    </xf>
    <xf numFmtId="0" fontId="14" fillId="0" borderId="0" xfId="0" applyNumberFormat="1" applyFont="1" applyAlignment="1">
      <alignment horizontal="left" vertical="center" wrapText="1" indent="1"/>
    </xf>
    <xf numFmtId="0" fontId="16" fillId="3" borderId="0" xfId="2" applyFont="1" applyFill="1" applyBorder="1" applyAlignment="1">
      <alignment horizontal="left" vertical="center" indent="1"/>
    </xf>
    <xf numFmtId="4" fontId="17" fillId="0" borderId="0" xfId="0" applyFont="1" applyAlignment="1">
      <alignment wrapText="1"/>
    </xf>
    <xf numFmtId="0" fontId="18" fillId="7" borderId="0" xfId="4" applyFont="1" applyFill="1" applyAlignment="1">
      <alignment horizontal="left" vertical="center" indent="1"/>
    </xf>
    <xf numFmtId="0" fontId="18" fillId="7" borderId="0" xfId="4" applyFont="1" applyFill="1" applyAlignment="1">
      <alignment horizontal="left" vertical="center"/>
    </xf>
    <xf numFmtId="0" fontId="18" fillId="7" borderId="0" xfId="4" applyFont="1" applyFill="1" applyAlignment="1">
      <alignment horizontal="right" vertical="center" indent="1"/>
    </xf>
    <xf numFmtId="4" fontId="19" fillId="0" borderId="0" xfId="0" applyFont="1"/>
    <xf numFmtId="166" fontId="9" fillId="0" borderId="0" xfId="0" applyNumberFormat="1" applyFont="1" applyAlignment="1">
      <alignment horizontal="left" vertical="center" wrapText="1"/>
    </xf>
    <xf numFmtId="4" fontId="20" fillId="0" borderId="0" xfId="7" applyNumberFormat="1" applyFont="1" applyFill="1">
      <alignment vertical="center"/>
    </xf>
    <xf numFmtId="39" fontId="19" fillId="0" borderId="0" xfId="0" applyNumberFormat="1" applyFont="1"/>
    <xf numFmtId="4" fontId="19" fillId="0" borderId="0" xfId="0" applyFont="1" applyAlignment="1">
      <alignment horizontal="left" vertical="center" indent="1"/>
    </xf>
    <xf numFmtId="0" fontId="18" fillId="0" borderId="0" xfId="4" applyFont="1" applyAlignment="1">
      <alignment horizontal="left" vertical="center" indent="1"/>
    </xf>
    <xf numFmtId="0" fontId="18" fillId="0" borderId="0" xfId="4" applyFont="1" applyAlignment="1">
      <alignment horizontal="left" vertical="center"/>
    </xf>
    <xf numFmtId="0" fontId="18" fillId="0" borderId="0" xfId="4" applyFont="1" applyAlignment="1">
      <alignment horizontal="right" vertical="center" indent="1"/>
    </xf>
    <xf numFmtId="166" fontId="21" fillId="0" borderId="0" xfId="0" applyNumberFormat="1" applyFont="1" applyAlignment="1">
      <alignment wrapText="1"/>
    </xf>
    <xf numFmtId="166" fontId="23" fillId="0" borderId="0" xfId="0" applyNumberFormat="1" applyFont="1" applyAlignment="1">
      <alignment vertical="center" wrapText="1"/>
    </xf>
    <xf numFmtId="4" fontId="24" fillId="0" borderId="0" xfId="0" applyFont="1" applyAlignment="1">
      <alignment wrapText="1"/>
    </xf>
    <xf numFmtId="4" fontId="19" fillId="0" borderId="0" xfId="0" applyFont="1" applyAlignment="1">
      <alignment horizontal="left" vertical="center" wrapText="1" indent="1"/>
    </xf>
    <xf numFmtId="0" fontId="19" fillId="0" borderId="0" xfId="0" applyNumberFormat="1" applyFont="1" applyAlignment="1">
      <alignment horizontal="left" vertical="center" wrapText="1" indent="1"/>
    </xf>
    <xf numFmtId="0" fontId="19" fillId="0" borderId="0" xfId="0" applyNumberFormat="1" applyFont="1" applyAlignment="1">
      <alignment horizontal="left" vertical="center" indent="1"/>
    </xf>
    <xf numFmtId="0" fontId="19" fillId="0" borderId="0" xfId="0" applyNumberFormat="1" applyFont="1" applyAlignment="1">
      <alignment vertical="center"/>
    </xf>
    <xf numFmtId="166" fontId="25" fillId="0" borderId="0" xfId="0" applyNumberFormat="1" applyFont="1" applyAlignment="1">
      <alignment vertical="center" wrapText="1"/>
    </xf>
    <xf numFmtId="0" fontId="18" fillId="0" borderId="0" xfId="4" applyFont="1" applyAlignment="1">
      <alignment vertical="center"/>
    </xf>
    <xf numFmtId="166" fontId="14" fillId="2" borderId="0" xfId="0" applyNumberFormat="1" applyFont="1" applyFill="1" applyAlignment="1">
      <alignment vertical="center" wrapText="1"/>
    </xf>
    <xf numFmtId="0" fontId="19" fillId="0" borderId="0" xfId="0" applyNumberFormat="1" applyFont="1" applyAlignment="1">
      <alignment horizontal="right" vertical="center" wrapText="1" indent="1"/>
    </xf>
    <xf numFmtId="4" fontId="19" fillId="0" borderId="0" xfId="0" applyFont="1" applyAlignment="1">
      <alignment horizontal="right" vertical="center" indent="1"/>
    </xf>
    <xf numFmtId="166" fontId="9" fillId="0" borderId="0" xfId="0" applyNumberFormat="1" applyFont="1" applyAlignment="1">
      <alignment wrapText="1"/>
    </xf>
    <xf numFmtId="4" fontId="19" fillId="0" borderId="0" xfId="0" applyFont="1" applyAlignment="1">
      <alignment wrapText="1"/>
    </xf>
    <xf numFmtId="0" fontId="26" fillId="0" borderId="0" xfId="3" applyFont="1" applyAlignment="1">
      <alignment horizontal="left" vertical="center" wrapText="1" indent="1"/>
    </xf>
    <xf numFmtId="4" fontId="28" fillId="0" borderId="0" xfId="0" applyFont="1"/>
    <xf numFmtId="4" fontId="29" fillId="0" borderId="0" xfId="0" applyFont="1" applyAlignment="1">
      <alignment horizontal="left" vertical="center" indent="1"/>
    </xf>
    <xf numFmtId="4" fontId="29" fillId="0" borderId="0" xfId="0" applyFont="1" applyAlignment="1">
      <alignment horizontal="right" vertical="center" indent="1"/>
    </xf>
    <xf numFmtId="4" fontId="28" fillId="0" borderId="0" xfId="0" applyFont="1" applyAlignment="1">
      <alignment horizontal="left" vertical="center" indent="1"/>
    </xf>
    <xf numFmtId="4" fontId="28" fillId="0" borderId="0" xfId="0" applyFont="1" applyAlignment="1">
      <alignment vertical="center"/>
    </xf>
    <xf numFmtId="0" fontId="26" fillId="0" borderId="0" xfId="3" applyFont="1" applyAlignment="1">
      <alignment horizontal="left" vertical="center" indent="1"/>
    </xf>
    <xf numFmtId="4" fontId="28" fillId="0" borderId="0" xfId="0" applyFont="1" applyAlignment="1">
      <alignment horizontal="right" vertical="center" indent="1"/>
    </xf>
    <xf numFmtId="0" fontId="9" fillId="0" borderId="0" xfId="0" applyNumberFormat="1" applyFont="1" applyAlignment="1">
      <alignment horizontal="right" vertical="center" wrapText="1" indent="1"/>
    </xf>
    <xf numFmtId="0" fontId="9" fillId="0" borderId="0" xfId="0" applyNumberFormat="1" applyFont="1" applyAlignment="1">
      <alignment horizontal="left" vertical="center" wrapText="1"/>
    </xf>
    <xf numFmtId="166" fontId="30" fillId="0" borderId="0" xfId="0" applyNumberFormat="1" applyFont="1" applyAlignment="1">
      <alignment vertical="center" wrapText="1"/>
    </xf>
    <xf numFmtId="4" fontId="31" fillId="0" borderId="0" xfId="0" applyFont="1"/>
    <xf numFmtId="4" fontId="33" fillId="0" borderId="0" xfId="0" applyFont="1" applyAlignment="1">
      <alignment horizontal="left" vertical="center"/>
    </xf>
    <xf numFmtId="4" fontId="33" fillId="0" borderId="0" xfId="0" applyFont="1" applyAlignment="1">
      <alignment horizontal="right" vertical="center" indent="1"/>
    </xf>
    <xf numFmtId="166" fontId="9" fillId="0" borderId="0" xfId="0" applyNumberFormat="1" applyFont="1" applyAlignment="1">
      <alignment horizontal="right" vertical="center" wrapText="1"/>
    </xf>
    <xf numFmtId="4" fontId="19" fillId="4" borderId="0" xfId="0" applyFont="1" applyFill="1"/>
    <xf numFmtId="4" fontId="19" fillId="4" borderId="0" xfId="0" applyFont="1" applyFill="1" applyAlignment="1">
      <alignment horizontal="right" vertical="center" indent="1"/>
    </xf>
    <xf numFmtId="0" fontId="36" fillId="4" borderId="0" xfId="0" applyNumberFormat="1" applyFont="1" applyFill="1" applyAlignment="1">
      <alignment horizontal="left" vertical="top"/>
    </xf>
    <xf numFmtId="4" fontId="20" fillId="3" borderId="0" xfId="7" applyNumberFormat="1" applyFont="1" applyFill="1">
      <alignment vertical="center"/>
    </xf>
    <xf numFmtId="4" fontId="19" fillId="3" borderId="0" xfId="0" applyFont="1" applyFill="1"/>
    <xf numFmtId="4" fontId="38" fillId="4" borderId="0" xfId="0" applyFont="1" applyFill="1" applyAlignment="1">
      <alignment horizontal="left"/>
    </xf>
    <xf numFmtId="0" fontId="39" fillId="0" borderId="0" xfId="1" applyNumberFormat="1" applyFont="1" applyFill="1" applyAlignment="1" applyProtection="1">
      <alignment horizontal="left" vertical="center" indent="1"/>
    </xf>
    <xf numFmtId="39" fontId="39" fillId="0" borderId="0" xfId="1" applyNumberFormat="1" applyFont="1" applyFill="1" applyAlignment="1">
      <alignment horizontal="left" vertical="center" indent="1"/>
    </xf>
    <xf numFmtId="39" fontId="39" fillId="0" borderId="0" xfId="1" applyNumberFormat="1" applyFont="1" applyFill="1" applyAlignment="1">
      <alignment horizontal="right" vertical="center" indent="1"/>
    </xf>
    <xf numFmtId="0" fontId="18" fillId="2" borderId="0" xfId="4" applyFont="1" applyFill="1" applyAlignment="1">
      <alignment horizontal="left" vertical="center"/>
    </xf>
    <xf numFmtId="0" fontId="18" fillId="2" borderId="0" xfId="4" applyFont="1" applyFill="1" applyAlignment="1">
      <alignment horizontal="right" vertical="center" indent="1"/>
    </xf>
    <xf numFmtId="167" fontId="35" fillId="4" borderId="0" xfId="0" applyNumberFormat="1" applyFont="1" applyFill="1" applyAlignment="1">
      <alignment horizontal="left" vertical="top" indent="1"/>
    </xf>
    <xf numFmtId="4" fontId="9" fillId="0" borderId="0" xfId="6" applyFont="1" applyFill="1" applyAlignment="1">
      <alignment horizontal="left" vertical="center" indent="1"/>
    </xf>
    <xf numFmtId="4" fontId="9" fillId="0" borderId="0" xfId="6" applyFont="1" applyFill="1" applyAlignment="1">
      <alignment horizontal="right" vertical="center" indent="1"/>
    </xf>
    <xf numFmtId="168" fontId="10" fillId="0" borderId="0" xfId="0" applyNumberFormat="1" applyFont="1" applyAlignment="1">
      <alignment horizontal="left" vertical="center" indent="1"/>
    </xf>
    <xf numFmtId="168" fontId="10" fillId="0" borderId="0" xfId="0" applyNumberFormat="1" applyFont="1" applyAlignment="1">
      <alignment horizontal="right" vertical="center" indent="1"/>
    </xf>
    <xf numFmtId="168" fontId="19" fillId="0" borderId="0" xfId="0" applyNumberFormat="1" applyFont="1" applyAlignment="1">
      <alignment horizontal="left" vertical="center" indent="1"/>
    </xf>
    <xf numFmtId="168" fontId="19" fillId="0" borderId="0" xfId="0" applyNumberFormat="1" applyFont="1" applyAlignment="1">
      <alignment horizontal="right" vertical="center" indent="1"/>
    </xf>
    <xf numFmtId="168" fontId="15" fillId="0" borderId="0" xfId="0" applyNumberFormat="1" applyFont="1" applyAlignment="1">
      <alignment horizontal="left" vertical="center" indent="1"/>
    </xf>
    <xf numFmtId="168" fontId="15" fillId="0" borderId="0" xfId="0" applyNumberFormat="1" applyFont="1" applyAlignment="1">
      <alignment horizontal="right" vertical="center" indent="1"/>
    </xf>
    <xf numFmtId="168" fontId="27" fillId="0" borderId="0" xfId="0" applyNumberFormat="1" applyFont="1" applyAlignment="1">
      <alignment horizontal="left" vertical="center" indent="1"/>
    </xf>
    <xf numFmtId="168" fontId="22" fillId="0" borderId="0" xfId="0" applyNumberFormat="1" applyFont="1" applyAlignment="1">
      <alignment horizontal="center" vertical="center"/>
    </xf>
    <xf numFmtId="168" fontId="27" fillId="0" borderId="0" xfId="0" applyNumberFormat="1" applyFont="1" applyAlignment="1">
      <alignment horizontal="center" vertical="center"/>
    </xf>
    <xf numFmtId="168" fontId="9" fillId="0" borderId="0" xfId="0" applyNumberFormat="1" applyFont="1" applyAlignment="1">
      <alignment horizontal="left" vertical="center" indent="1"/>
    </xf>
    <xf numFmtId="168" fontId="9" fillId="0" borderId="0" xfId="0" applyNumberFormat="1" applyFont="1" applyAlignment="1">
      <alignment horizontal="right" vertical="center" indent="1"/>
    </xf>
    <xf numFmtId="168" fontId="14" fillId="0" borderId="0" xfId="0" applyNumberFormat="1" applyFont="1" applyAlignment="1">
      <alignment horizontal="left" vertical="center" indent="1"/>
    </xf>
    <xf numFmtId="168" fontId="14" fillId="0" borderId="0" xfId="0" applyNumberFormat="1" applyFont="1" applyAlignment="1">
      <alignment horizontal="right" vertical="center" indent="1"/>
    </xf>
    <xf numFmtId="168" fontId="32" fillId="0" borderId="0" xfId="0" applyNumberFormat="1" applyFont="1" applyAlignment="1">
      <alignment horizontal="left" vertical="center"/>
    </xf>
    <xf numFmtId="168" fontId="19" fillId="3" borderId="0" xfId="0" applyNumberFormat="1" applyFont="1" applyFill="1"/>
    <xf numFmtId="168" fontId="19" fillId="0" borderId="0" xfId="0" applyNumberFormat="1" applyFont="1"/>
    <xf numFmtId="168" fontId="34" fillId="4" borderId="0" xfId="0" applyNumberFormat="1" applyFont="1" applyFill="1" applyAlignment="1">
      <alignment horizontal="right" vertical="top"/>
    </xf>
    <xf numFmtId="168" fontId="34" fillId="4" borderId="0" xfId="0" applyNumberFormat="1" applyFont="1" applyFill="1" applyAlignment="1">
      <alignment horizontal="right"/>
    </xf>
    <xf numFmtId="4" fontId="37" fillId="0" borderId="0" xfId="0" applyFont="1" applyAlignment="1">
      <alignment horizontal="center"/>
    </xf>
    <xf numFmtId="4" fontId="16" fillId="3" borderId="0" xfId="7" applyNumberFormat="1" applyFont="1" applyFill="1" applyAlignment="1">
      <alignment horizontal="left" vertical="center" indent="1"/>
    </xf>
  </cellXfs>
  <cellStyles count="47">
    <cellStyle name="20 % - Akzent1" xfId="6"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4"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8" builtinId="21" customBuiltin="1"/>
    <cellStyle name="Berechnung" xfId="19" builtinId="22" customBuiltin="1"/>
    <cellStyle name="Dezimal [0]" xfId="9" builtinId="6" customBuiltin="1"/>
    <cellStyle name="Eingabe" xfId="17" builtinId="20" customBuiltin="1"/>
    <cellStyle name="Ergebnis" xfId="5" builtinId="25" customBuiltin="1"/>
    <cellStyle name="Erklärender Text" xfId="4" builtinId="53" customBuiltin="1"/>
    <cellStyle name="Gut" xfId="14" builtinId="26" customBuiltin="1"/>
    <cellStyle name="Komma" xfId="8" builtinId="3" customBuiltin="1"/>
    <cellStyle name="Neutral" xfId="16" builtinId="28" customBuiltin="1"/>
    <cellStyle name="Notiz" xfId="23" builtinId="10" customBuiltin="1"/>
    <cellStyle name="Prozent" xfId="12" builtinId="5" customBuiltin="1"/>
    <cellStyle name="Schlecht" xfId="15" builtinId="27" customBuiltin="1"/>
    <cellStyle name="Standard" xfId="0" builtinId="0" customBuiltin="1"/>
    <cellStyle name="Überschrift" xfId="7" builtinId="15" customBuiltin="1"/>
    <cellStyle name="Überschrift 1" xfId="1" builtinId="16" customBuiltin="1"/>
    <cellStyle name="Überschrift 2" xfId="2" builtinId="17" customBuiltin="1"/>
    <cellStyle name="Überschrift 3" xfId="3" builtinId="18" customBuiltin="1"/>
    <cellStyle name="Überschrift 4" xfId="13" builtinId="19" customBuiltin="1"/>
    <cellStyle name="Verknüpfte Zelle" xfId="20" builtinId="24" customBuiltin="1"/>
    <cellStyle name="Währung" xfId="10" builtinId="4" customBuiltin="1"/>
    <cellStyle name="Währung [0]" xfId="11" builtinId="7" customBuiltin="1"/>
    <cellStyle name="Warnender Text" xfId="22" builtinId="11" customBuiltin="1"/>
    <cellStyle name="Zelle überprüfen" xfId="21" builtinId="23" customBuiltin="1"/>
  </cellStyles>
  <dxfs count="146">
    <dxf>
      <font>
        <b/>
        <i val="0"/>
        <strike val="0"/>
        <condense val="0"/>
        <extend val="0"/>
        <outline val="0"/>
        <shadow val="0"/>
        <u val="none"/>
        <vertAlign val="baseline"/>
        <sz val="10"/>
        <color auto="1"/>
        <name val="Cambria"/>
        <family val="1"/>
        <scheme val="minor"/>
      </font>
      <numFmt numFmtId="168" formatCode="#,##0.00_ ;\-#,##0.00\ "/>
      <alignment horizontal="right" vertical="center" textRotation="0" wrapText="0" indent="1" justifyLastLine="0" shrinkToFit="0" readingOrder="0"/>
    </dxf>
    <dxf>
      <font>
        <strike val="0"/>
        <outline val="0"/>
        <shadow val="0"/>
        <u val="none"/>
        <vertAlign val="baseline"/>
        <name val="Cambria"/>
        <family val="1"/>
        <scheme val="minor"/>
      </font>
      <numFmt numFmtId="168" formatCode="#,##0.00_ ;\-#,##0.00\ "/>
      <alignment horizontal="right" vertical="center" textRotation="0" indent="1" justifyLastLine="0" shrinkToFit="0" readingOrder="0"/>
    </dxf>
    <dxf>
      <font>
        <b/>
        <i val="0"/>
        <strike val="0"/>
        <condense val="0"/>
        <extend val="0"/>
        <outline val="0"/>
        <shadow val="0"/>
        <u val="none"/>
        <vertAlign val="baseline"/>
        <sz val="10"/>
        <color auto="1"/>
        <name val="Cambria"/>
        <family val="1"/>
        <scheme val="minor"/>
      </font>
      <numFmt numFmtId="168" formatCode="#,##0.00_ ;\-#,##0.00\ "/>
      <alignment horizontal="left" vertical="center" textRotation="0" wrapText="0" indent="1" justifyLastLine="0" shrinkToFit="0" readingOrder="0"/>
    </dxf>
    <dxf>
      <font>
        <strike val="0"/>
        <outline val="0"/>
        <shadow val="0"/>
        <u val="none"/>
        <vertAlign val="baseline"/>
        <name val="Cambria"/>
        <family val="1"/>
        <scheme val="minor"/>
      </font>
      <numFmt numFmtId="168" formatCode="#,##0.00_ ;\-#,##0.00\ "/>
      <alignment horizontal="left" vertical="center" textRotation="0" wrapText="0" indent="1" justifyLastLine="0" shrinkToFit="0" readingOrder="0"/>
    </dxf>
    <dxf>
      <font>
        <b/>
        <i val="0"/>
        <strike val="0"/>
        <condense val="0"/>
        <extend val="0"/>
        <outline val="0"/>
        <shadow val="0"/>
        <u val="none"/>
        <vertAlign val="baseline"/>
        <sz val="10"/>
        <color auto="1"/>
        <name val="Cambria"/>
        <family val="1"/>
        <scheme val="minor"/>
      </font>
      <numFmt numFmtId="168" formatCode="#,##0.00_ ;\-#,##0.00\ "/>
      <alignment horizontal="left" vertical="center" textRotation="0" wrapText="0" indent="1" justifyLastLine="0" shrinkToFit="0" readingOrder="0"/>
    </dxf>
    <dxf>
      <font>
        <strike val="0"/>
        <outline val="0"/>
        <shadow val="0"/>
        <u val="none"/>
        <vertAlign val="baseline"/>
        <name val="Cambria"/>
        <family val="1"/>
        <scheme val="minor"/>
      </font>
      <numFmt numFmtId="168" formatCode="#,##0.00_ ;\-#,##0.00\ "/>
      <alignment horizontal="left" vertical="center" textRotation="0" wrapText="0" indent="1" justifyLastLine="0" shrinkToFit="0" readingOrder="0"/>
    </dxf>
    <dxf>
      <font>
        <b/>
        <i val="0"/>
        <strike val="0"/>
        <condense val="0"/>
        <extend val="0"/>
        <outline val="0"/>
        <shadow val="0"/>
        <u val="none"/>
        <vertAlign val="baseline"/>
        <sz val="10"/>
        <color auto="1"/>
        <name val="Cambria"/>
        <family val="1"/>
        <scheme val="minor"/>
      </font>
      <numFmt numFmtId="0" formatCode="General"/>
      <alignment horizontal="left" vertical="center" textRotation="0" wrapText="1" indent="1" justifyLastLine="0" shrinkToFit="0" readingOrder="0"/>
    </dxf>
    <dxf>
      <font>
        <strike val="0"/>
        <outline val="0"/>
        <shadow val="0"/>
        <u val="none"/>
        <vertAlign val="baseline"/>
        <name val="Cambria"/>
        <family val="1"/>
        <scheme val="minor"/>
      </font>
      <alignment horizontal="left" vertical="center" textRotation="0" wrapText="1" indent="1" justifyLastLine="0" shrinkToFit="0" readingOrder="0"/>
    </dxf>
    <dxf>
      <font>
        <b/>
        <strike val="0"/>
        <outline val="0"/>
        <shadow val="0"/>
        <u val="none"/>
        <vertAlign val="baseline"/>
        <name val="Cambria"/>
        <family val="1"/>
        <scheme val="minor"/>
      </font>
      <alignment vertical="center" textRotation="0" indent="0" justifyLastLine="0" shrinkToFit="0" readingOrder="0"/>
    </dxf>
    <dxf>
      <font>
        <strike val="0"/>
        <outline val="0"/>
        <shadow val="0"/>
        <u val="none"/>
        <vertAlign val="baseline"/>
        <name val="Cambria"/>
        <family val="1"/>
        <scheme val="minor"/>
      </font>
      <alignment vertical="center" textRotation="0" indent="0" justifyLastLine="0" shrinkToFit="0" readingOrder="0"/>
    </dxf>
    <dxf>
      <font>
        <b/>
        <strike val="0"/>
        <outline val="0"/>
        <shadow val="0"/>
        <u val="none"/>
        <vertAlign val="baseline"/>
        <name val="Cambria"/>
        <family val="1"/>
        <scheme val="major"/>
      </font>
      <alignment vertical="center" textRotation="0" indent="0" justifyLastLine="0" shrinkToFit="0" readingOrder="0"/>
    </dxf>
    <dxf>
      <font>
        <b/>
        <i val="0"/>
        <strike val="0"/>
        <condense val="0"/>
        <extend val="0"/>
        <outline val="0"/>
        <shadow val="0"/>
        <u val="none"/>
        <vertAlign val="baseline"/>
        <sz val="10"/>
        <color theme="1"/>
        <name val="Cambria"/>
        <family val="1"/>
        <scheme val="minor"/>
      </font>
      <numFmt numFmtId="168" formatCode="#,##0.00_ ;\-#,##0.00\ "/>
      <alignment horizontal="right" vertical="center" textRotation="0" wrapText="0" indent="1" justifyLastLine="0" shrinkToFit="0" readingOrder="0"/>
    </dxf>
    <dxf>
      <font>
        <b val="0"/>
        <i val="0"/>
        <strike val="0"/>
        <condense val="0"/>
        <extend val="0"/>
        <outline val="0"/>
        <shadow val="0"/>
        <u val="none"/>
        <vertAlign val="baseline"/>
        <sz val="10"/>
        <color theme="1"/>
        <name val="Cambria"/>
        <family val="1"/>
        <scheme val="minor"/>
      </font>
      <numFmt numFmtId="168" formatCode="#,##0.00_ ;\-#,##0.00\ "/>
      <alignment horizontal="right" vertical="center" textRotation="0" wrapText="0" indent="1" justifyLastLine="0" shrinkToFit="0" readingOrder="0"/>
    </dxf>
    <dxf>
      <font>
        <b/>
        <i val="0"/>
        <strike val="0"/>
        <condense val="0"/>
        <extend val="0"/>
        <outline val="0"/>
        <shadow val="0"/>
        <u val="none"/>
        <vertAlign val="baseline"/>
        <sz val="10"/>
        <color theme="1"/>
        <name val="Cambria"/>
        <family val="1"/>
        <scheme val="minor"/>
      </font>
      <numFmt numFmtId="168" formatCode="#,##0.00_ ;\-#,##0.00\ "/>
      <alignment horizontal="left" vertical="center" textRotation="0" wrapText="0" indent="1" justifyLastLine="0" shrinkToFit="0" readingOrder="0"/>
    </dxf>
    <dxf>
      <font>
        <b val="0"/>
        <i val="0"/>
        <strike val="0"/>
        <condense val="0"/>
        <extend val="0"/>
        <outline val="0"/>
        <shadow val="0"/>
        <u val="none"/>
        <vertAlign val="baseline"/>
        <sz val="10"/>
        <color theme="1"/>
        <name val="Cambria"/>
        <family val="1"/>
        <scheme val="minor"/>
      </font>
      <numFmt numFmtId="168" formatCode="#,##0.00_ ;\-#,##0.00\ "/>
      <alignment horizontal="left" vertical="center" textRotation="0" wrapText="0" indent="1" justifyLastLine="0" shrinkToFit="0" readingOrder="0"/>
    </dxf>
    <dxf>
      <font>
        <b/>
        <i val="0"/>
        <strike val="0"/>
        <condense val="0"/>
        <extend val="0"/>
        <outline val="0"/>
        <shadow val="0"/>
        <u val="none"/>
        <vertAlign val="baseline"/>
        <sz val="10"/>
        <color theme="1"/>
        <name val="Cambria"/>
        <family val="1"/>
        <scheme val="minor"/>
      </font>
      <numFmt numFmtId="168" formatCode="#,##0.00_ ;\-#,##0.00\ "/>
      <alignment horizontal="left" vertical="center" textRotation="0" wrapText="0" indent="1" justifyLastLine="0" shrinkToFit="0" readingOrder="0"/>
    </dxf>
    <dxf>
      <font>
        <b val="0"/>
        <i val="0"/>
        <strike val="0"/>
        <condense val="0"/>
        <extend val="0"/>
        <outline val="0"/>
        <shadow val="0"/>
        <u val="none"/>
        <vertAlign val="baseline"/>
        <sz val="10"/>
        <color theme="1"/>
        <name val="Cambria"/>
        <family val="1"/>
        <scheme val="minor"/>
      </font>
      <numFmt numFmtId="168" formatCode="#,##0.00_ ;\-#,##0.00\ "/>
      <alignment horizontal="left" vertical="center" textRotation="0" wrapText="0" indent="1" justifyLastLine="0" shrinkToFit="0" readingOrder="0"/>
    </dxf>
    <dxf>
      <font>
        <b/>
        <i val="0"/>
        <strike val="0"/>
        <condense val="0"/>
        <extend val="0"/>
        <outline val="0"/>
        <shadow val="0"/>
        <u val="none"/>
        <vertAlign val="baseline"/>
        <sz val="10"/>
        <color theme="1"/>
        <name val="Cambria"/>
        <family val="1"/>
        <scheme val="minor"/>
      </font>
      <numFmt numFmtId="0" formatCode="General"/>
      <alignment horizontal="left" vertical="center" textRotation="0" wrapText="1" indent="1" justifyLastLine="0" shrinkToFit="0" readingOrder="0"/>
    </dxf>
    <dxf>
      <font>
        <b val="0"/>
        <i val="0"/>
        <strike val="0"/>
        <condense val="0"/>
        <extend val="0"/>
        <outline val="0"/>
        <shadow val="0"/>
        <u val="none"/>
        <vertAlign val="baseline"/>
        <sz val="10"/>
        <color theme="1"/>
        <name val="Cambria"/>
        <family val="1"/>
        <scheme val="minor"/>
      </font>
      <numFmt numFmtId="0" formatCode="General"/>
      <alignment horizontal="left" vertical="center" textRotation="0" wrapText="1" indent="1" justifyLastLine="0" shrinkToFit="0" readingOrder="0"/>
    </dxf>
    <dxf>
      <font>
        <b/>
        <strike val="0"/>
        <outline val="0"/>
        <shadow val="0"/>
        <u val="none"/>
        <vertAlign val="baseline"/>
        <name val="Cambria"/>
        <family val="1"/>
        <scheme val="minor"/>
      </font>
      <alignment vertical="center" textRotation="0" indent="0" justifyLastLine="0" shrinkToFit="0" readingOrder="0"/>
    </dxf>
    <dxf>
      <font>
        <strike val="0"/>
        <outline val="0"/>
        <shadow val="0"/>
        <u val="none"/>
        <vertAlign val="baseline"/>
        <name val="Cambria"/>
        <family val="1"/>
        <scheme val="minor"/>
      </font>
      <alignment vertical="center" textRotation="0" indent="0" justifyLastLine="0" shrinkToFit="0" readingOrder="0"/>
    </dxf>
    <dxf>
      <font>
        <b/>
        <strike val="0"/>
        <outline val="0"/>
        <shadow val="0"/>
        <u val="none"/>
        <vertAlign val="baseline"/>
        <name val="Cambria"/>
        <family val="1"/>
        <scheme val="major"/>
      </font>
      <alignment vertical="center" textRotation="0" indent="0" justifyLastLine="0" shrinkToFit="0" readingOrder="0"/>
    </dxf>
    <dxf>
      <font>
        <b/>
        <i val="0"/>
        <strike val="0"/>
        <condense val="0"/>
        <extend val="0"/>
        <outline val="0"/>
        <shadow val="0"/>
        <u val="none"/>
        <vertAlign val="baseline"/>
        <sz val="10"/>
        <color theme="1"/>
        <name val="Cambria"/>
        <family val="1"/>
        <scheme val="minor"/>
      </font>
      <numFmt numFmtId="168" formatCode="#,##0.00_ ;\-#,##0.00\ "/>
      <alignment horizontal="right" vertical="center" textRotation="0" wrapText="0" indent="1" justifyLastLine="0" shrinkToFit="0" readingOrder="0"/>
    </dxf>
    <dxf>
      <font>
        <b val="0"/>
        <i val="0"/>
        <strike val="0"/>
        <condense val="0"/>
        <extend val="0"/>
        <outline val="0"/>
        <shadow val="0"/>
        <u val="none"/>
        <vertAlign val="baseline"/>
        <sz val="10"/>
        <color theme="1"/>
        <name val="Cambria"/>
        <family val="1"/>
        <scheme val="minor"/>
      </font>
      <numFmt numFmtId="168" formatCode="#,##0.00_ ;\-#,##0.00\ "/>
      <alignment horizontal="right" vertical="center" textRotation="0" wrapText="0" indent="1" justifyLastLine="0" shrinkToFit="0" readingOrder="0"/>
    </dxf>
    <dxf>
      <font>
        <b/>
        <i val="0"/>
        <strike val="0"/>
        <condense val="0"/>
        <extend val="0"/>
        <outline val="0"/>
        <shadow val="0"/>
        <u val="none"/>
        <vertAlign val="baseline"/>
        <sz val="10"/>
        <color theme="1"/>
        <name val="Cambria"/>
        <family val="1"/>
        <scheme val="minor"/>
      </font>
      <numFmt numFmtId="168" formatCode="#,##0.00_ ;\-#,##0.00\ "/>
      <alignment horizontal="left" vertical="center" textRotation="0" wrapText="0" indent="1" justifyLastLine="0" shrinkToFit="0" readingOrder="0"/>
    </dxf>
    <dxf>
      <font>
        <b val="0"/>
        <i val="0"/>
        <strike val="0"/>
        <condense val="0"/>
        <extend val="0"/>
        <outline val="0"/>
        <shadow val="0"/>
        <u val="none"/>
        <vertAlign val="baseline"/>
        <sz val="10"/>
        <color theme="1"/>
        <name val="Cambria"/>
        <family val="1"/>
        <scheme val="minor"/>
      </font>
      <numFmt numFmtId="168" formatCode="#,##0.00_ ;\-#,##0.00\ "/>
      <alignment horizontal="left" vertical="center" textRotation="0" wrapText="0" indent="1" justifyLastLine="0" shrinkToFit="0" readingOrder="0"/>
    </dxf>
    <dxf>
      <font>
        <b/>
        <i val="0"/>
        <strike val="0"/>
        <condense val="0"/>
        <extend val="0"/>
        <outline val="0"/>
        <shadow val="0"/>
        <u val="none"/>
        <vertAlign val="baseline"/>
        <sz val="10"/>
        <color theme="1"/>
        <name val="Cambria"/>
        <family val="1"/>
        <scheme val="minor"/>
      </font>
      <numFmt numFmtId="168" formatCode="#,##0.00_ ;\-#,##0.00\ "/>
      <alignment horizontal="left" vertical="center" textRotation="0" wrapText="0" indent="1" justifyLastLine="0" shrinkToFit="0" readingOrder="0"/>
    </dxf>
    <dxf>
      <font>
        <b val="0"/>
        <i val="0"/>
        <strike val="0"/>
        <condense val="0"/>
        <extend val="0"/>
        <outline val="0"/>
        <shadow val="0"/>
        <u val="none"/>
        <vertAlign val="baseline"/>
        <sz val="10"/>
        <color theme="1"/>
        <name val="Cambria"/>
        <family val="1"/>
        <scheme val="minor"/>
      </font>
      <numFmt numFmtId="168" formatCode="#,##0.00_ ;\-#,##0.00\ "/>
      <alignment horizontal="left" vertical="center" textRotation="0" wrapText="0" indent="1" justifyLastLine="0" shrinkToFit="0" readingOrder="0"/>
    </dxf>
    <dxf>
      <font>
        <b/>
        <i val="0"/>
        <strike val="0"/>
        <condense val="0"/>
        <extend val="0"/>
        <outline val="0"/>
        <shadow val="0"/>
        <u val="none"/>
        <vertAlign val="baseline"/>
        <sz val="10"/>
        <color theme="1"/>
        <name val="Cambria"/>
        <family val="1"/>
        <scheme val="minor"/>
      </font>
      <numFmt numFmtId="0" formatCode="General"/>
      <alignment horizontal="left" vertical="center" textRotation="0" wrapText="1" indent="1" justifyLastLine="0" shrinkToFit="0" readingOrder="0"/>
    </dxf>
    <dxf>
      <font>
        <b val="0"/>
        <i val="0"/>
        <strike val="0"/>
        <condense val="0"/>
        <extend val="0"/>
        <outline val="0"/>
        <shadow val="0"/>
        <u val="none"/>
        <vertAlign val="baseline"/>
        <sz val="10"/>
        <color theme="1"/>
        <name val="Cambria"/>
        <family val="1"/>
        <scheme val="minor"/>
      </font>
      <numFmt numFmtId="0" formatCode="General"/>
      <alignment horizontal="left" vertical="center" textRotation="0" wrapText="1" indent="1" justifyLastLine="0" shrinkToFit="0" readingOrder="0"/>
    </dxf>
    <dxf>
      <font>
        <b/>
        <strike val="0"/>
        <outline val="0"/>
        <shadow val="0"/>
        <u val="none"/>
        <vertAlign val="baseline"/>
        <name val="Cambria"/>
        <family val="1"/>
        <scheme val="minor"/>
      </font>
      <alignment vertical="center" textRotation="0" indent="0" justifyLastLine="0" shrinkToFit="0" readingOrder="0"/>
    </dxf>
    <dxf>
      <font>
        <strike val="0"/>
        <outline val="0"/>
        <shadow val="0"/>
        <u val="none"/>
        <vertAlign val="baseline"/>
        <name val="Cambria"/>
        <family val="1"/>
        <scheme val="minor"/>
      </font>
      <alignment vertical="center" textRotation="0" indent="0" justifyLastLine="0" shrinkToFit="0" readingOrder="0"/>
    </dxf>
    <dxf>
      <font>
        <b/>
        <strike val="0"/>
        <outline val="0"/>
        <shadow val="0"/>
        <u val="none"/>
        <vertAlign val="baseline"/>
        <name val="Cambria"/>
        <family val="1"/>
        <scheme val="major"/>
      </font>
      <alignment vertical="center" textRotation="0" indent="0" justifyLastLine="0" shrinkToFit="0" readingOrder="0"/>
    </dxf>
    <dxf>
      <font>
        <b/>
        <i val="0"/>
        <strike val="0"/>
        <condense val="0"/>
        <extend val="0"/>
        <outline val="0"/>
        <shadow val="0"/>
        <u val="none"/>
        <vertAlign val="baseline"/>
        <sz val="10"/>
        <color theme="1"/>
        <name val="Cambria"/>
        <family val="1"/>
        <scheme val="minor"/>
      </font>
      <numFmt numFmtId="168" formatCode="#,##0.00_ ;\-#,##0.00\ "/>
      <alignment horizontal="right" vertical="center" textRotation="0" wrapText="0" indent="1" justifyLastLine="0" shrinkToFit="0" readingOrder="0"/>
    </dxf>
    <dxf>
      <font>
        <b val="0"/>
        <i val="0"/>
        <strike val="0"/>
        <condense val="0"/>
        <extend val="0"/>
        <outline val="0"/>
        <shadow val="0"/>
        <u val="none"/>
        <vertAlign val="baseline"/>
        <sz val="10"/>
        <color theme="1"/>
        <name val="Cambria"/>
        <family val="1"/>
        <scheme val="minor"/>
      </font>
      <numFmt numFmtId="168" formatCode="#,##0.00_ ;\-#,##0.00\ "/>
      <alignment horizontal="right" vertical="center" textRotation="0" wrapText="0" indent="1" justifyLastLine="0" shrinkToFit="0" readingOrder="0"/>
    </dxf>
    <dxf>
      <font>
        <b/>
        <i val="0"/>
        <strike val="0"/>
        <condense val="0"/>
        <extend val="0"/>
        <outline val="0"/>
        <shadow val="0"/>
        <u val="none"/>
        <vertAlign val="baseline"/>
        <sz val="10"/>
        <color theme="1"/>
        <name val="Cambria"/>
        <family val="1"/>
        <scheme val="minor"/>
      </font>
      <numFmt numFmtId="168" formatCode="#,##0.00_ ;\-#,##0.00\ "/>
      <alignment horizontal="left" vertical="center" textRotation="0" wrapText="0" indent="1" justifyLastLine="0" shrinkToFit="0" readingOrder="0"/>
    </dxf>
    <dxf>
      <font>
        <b val="0"/>
        <i val="0"/>
        <strike val="0"/>
        <condense val="0"/>
        <extend val="0"/>
        <outline val="0"/>
        <shadow val="0"/>
        <u val="none"/>
        <vertAlign val="baseline"/>
        <sz val="10"/>
        <color theme="1"/>
        <name val="Cambria"/>
        <family val="1"/>
        <scheme val="minor"/>
      </font>
      <numFmt numFmtId="168" formatCode="#,##0.00_ ;\-#,##0.00\ "/>
      <alignment horizontal="left" vertical="center" textRotation="0" wrapText="0" indent="1" justifyLastLine="0" shrinkToFit="0" readingOrder="0"/>
    </dxf>
    <dxf>
      <font>
        <b/>
        <i val="0"/>
        <strike val="0"/>
        <condense val="0"/>
        <extend val="0"/>
        <outline val="0"/>
        <shadow val="0"/>
        <u val="none"/>
        <vertAlign val="baseline"/>
        <sz val="10"/>
        <color theme="1"/>
        <name val="Cambria"/>
        <family val="1"/>
        <scheme val="minor"/>
      </font>
      <numFmt numFmtId="168" formatCode="#,##0.00_ ;\-#,##0.00\ "/>
      <alignment horizontal="left" vertical="center" textRotation="0" wrapText="0" indent="1" justifyLastLine="0" shrinkToFit="0" readingOrder="0"/>
    </dxf>
    <dxf>
      <font>
        <b val="0"/>
        <i val="0"/>
        <strike val="0"/>
        <condense val="0"/>
        <extend val="0"/>
        <outline val="0"/>
        <shadow val="0"/>
        <u val="none"/>
        <vertAlign val="baseline"/>
        <sz val="10"/>
        <color theme="1"/>
        <name val="Cambria"/>
        <family val="1"/>
        <scheme val="minor"/>
      </font>
      <numFmt numFmtId="168" formatCode="#,##0.00_ ;\-#,##0.00\ "/>
      <alignment horizontal="left" vertical="center" textRotation="0" wrapText="0" indent="1" justifyLastLine="0" shrinkToFit="0" readingOrder="0"/>
    </dxf>
    <dxf>
      <font>
        <b/>
        <i val="0"/>
        <strike val="0"/>
        <condense val="0"/>
        <extend val="0"/>
        <outline val="0"/>
        <shadow val="0"/>
        <u val="none"/>
        <vertAlign val="baseline"/>
        <sz val="10"/>
        <color theme="1"/>
        <name val="Cambria"/>
        <family val="1"/>
        <scheme val="minor"/>
      </font>
      <numFmt numFmtId="0" formatCode="General"/>
      <alignment horizontal="left" vertical="center" textRotation="0" wrapText="1" indent="1" justifyLastLine="0" shrinkToFit="0" readingOrder="0"/>
    </dxf>
    <dxf>
      <font>
        <b val="0"/>
        <i val="0"/>
        <strike val="0"/>
        <condense val="0"/>
        <extend val="0"/>
        <outline val="0"/>
        <shadow val="0"/>
        <u val="none"/>
        <vertAlign val="baseline"/>
        <sz val="10"/>
        <color theme="1"/>
        <name val="Cambria"/>
        <family val="1"/>
        <scheme val="minor"/>
      </font>
      <numFmt numFmtId="0" formatCode="General"/>
      <alignment horizontal="left" vertical="center" textRotation="0" wrapText="1" indent="1" justifyLastLine="0" shrinkToFit="0" readingOrder="0"/>
    </dxf>
    <dxf>
      <font>
        <b/>
        <strike val="0"/>
        <outline val="0"/>
        <shadow val="0"/>
        <u val="none"/>
        <vertAlign val="baseline"/>
        <name val="Cambria"/>
        <family val="1"/>
        <scheme val="minor"/>
      </font>
      <alignment vertical="center" textRotation="0" indent="0" justifyLastLine="0" shrinkToFit="0" readingOrder="0"/>
    </dxf>
    <dxf>
      <font>
        <strike val="0"/>
        <outline val="0"/>
        <shadow val="0"/>
        <u val="none"/>
        <vertAlign val="baseline"/>
        <name val="Cambria"/>
        <family val="1"/>
        <scheme val="minor"/>
      </font>
      <alignment vertical="center" textRotation="0" indent="0" justifyLastLine="0" shrinkToFit="0" readingOrder="0"/>
    </dxf>
    <dxf>
      <font>
        <b/>
        <strike val="0"/>
        <outline val="0"/>
        <shadow val="0"/>
        <u val="none"/>
        <vertAlign val="baseline"/>
        <name val="Cambria"/>
        <family val="1"/>
        <scheme val="major"/>
      </font>
      <alignment vertical="center" textRotation="0" indent="0" justifyLastLine="0" shrinkToFit="0" readingOrder="0"/>
    </dxf>
    <dxf>
      <font>
        <b/>
        <i val="0"/>
        <strike val="0"/>
        <condense val="0"/>
        <extend val="0"/>
        <outline val="0"/>
        <shadow val="0"/>
        <u val="none"/>
        <vertAlign val="baseline"/>
        <sz val="10"/>
        <color auto="1"/>
        <name val="Cambria"/>
        <family val="1"/>
        <scheme val="minor"/>
      </font>
      <numFmt numFmtId="168" formatCode="#,##0.00_ ;\-#,##0.00\ "/>
      <alignment horizontal="right" vertical="center" textRotation="0" wrapText="0" indent="1" justifyLastLine="0" shrinkToFit="0" readingOrder="0"/>
    </dxf>
    <dxf>
      <font>
        <strike val="0"/>
        <outline val="0"/>
        <shadow val="0"/>
        <u val="none"/>
        <vertAlign val="baseline"/>
        <name val="Cambria"/>
        <family val="1"/>
        <scheme val="minor"/>
      </font>
      <numFmt numFmtId="168" formatCode="#,##0.00_ ;\-#,##0.00\ "/>
      <alignment horizontal="right" vertical="center" textRotation="0" indent="1" justifyLastLine="0" shrinkToFit="0" readingOrder="0"/>
    </dxf>
    <dxf>
      <font>
        <b/>
        <i val="0"/>
        <strike val="0"/>
        <condense val="0"/>
        <extend val="0"/>
        <outline val="0"/>
        <shadow val="0"/>
        <u val="none"/>
        <vertAlign val="baseline"/>
        <sz val="10"/>
        <color auto="1"/>
        <name val="Cambria"/>
        <family val="1"/>
        <scheme val="minor"/>
      </font>
      <numFmt numFmtId="168" formatCode="#,##0.00_ ;\-#,##0.00\ "/>
      <alignment horizontal="left" vertical="center" textRotation="0" wrapText="0" indent="1" justifyLastLine="0" shrinkToFit="0" readingOrder="0"/>
    </dxf>
    <dxf>
      <font>
        <strike val="0"/>
        <outline val="0"/>
        <shadow val="0"/>
        <u val="none"/>
        <vertAlign val="baseline"/>
        <name val="Cambria"/>
        <family val="1"/>
        <scheme val="minor"/>
      </font>
      <numFmt numFmtId="168" formatCode="#,##0.00_ ;\-#,##0.00\ "/>
      <alignment horizontal="left" vertical="center" textRotation="0" indent="1" justifyLastLine="0" shrinkToFit="0" readingOrder="0"/>
    </dxf>
    <dxf>
      <font>
        <b/>
        <i val="0"/>
        <strike val="0"/>
        <condense val="0"/>
        <extend val="0"/>
        <outline val="0"/>
        <shadow val="0"/>
        <u val="none"/>
        <vertAlign val="baseline"/>
        <sz val="10"/>
        <color auto="1"/>
        <name val="Cambria"/>
        <family val="1"/>
        <scheme val="minor"/>
      </font>
      <numFmt numFmtId="168" formatCode="#,##0.00_ ;\-#,##0.00\ "/>
      <alignment horizontal="left" vertical="center" textRotation="0" wrapText="0" indent="1" justifyLastLine="0" shrinkToFit="0" readingOrder="0"/>
    </dxf>
    <dxf>
      <font>
        <strike val="0"/>
        <outline val="0"/>
        <shadow val="0"/>
        <u val="none"/>
        <vertAlign val="baseline"/>
        <name val="Cambria"/>
        <family val="1"/>
        <scheme val="minor"/>
      </font>
      <numFmt numFmtId="168" formatCode="#,##0.00_ ;\-#,##0.00\ "/>
      <alignment horizontal="left" vertical="center" textRotation="0" indent="1" justifyLastLine="0" shrinkToFit="0" readingOrder="0"/>
    </dxf>
    <dxf>
      <font>
        <b/>
        <i val="0"/>
        <strike val="0"/>
        <condense val="0"/>
        <extend val="0"/>
        <outline val="0"/>
        <shadow val="0"/>
        <u val="none"/>
        <vertAlign val="baseline"/>
        <sz val="10"/>
        <color auto="1"/>
        <name val="Cambria"/>
        <family val="1"/>
        <scheme val="minor"/>
      </font>
      <numFmt numFmtId="0" formatCode="General"/>
      <alignment horizontal="left" vertical="center" textRotation="0" wrapText="1" indent="1" justifyLastLine="0" shrinkToFit="0" readingOrder="0"/>
    </dxf>
    <dxf>
      <font>
        <strike val="0"/>
        <outline val="0"/>
        <shadow val="0"/>
        <u val="none"/>
        <vertAlign val="baseline"/>
        <name val="Cambria"/>
        <family val="1"/>
        <scheme val="minor"/>
      </font>
      <fill>
        <patternFill patternType="none">
          <fgColor indexed="64"/>
          <bgColor auto="1"/>
        </patternFill>
      </fill>
      <alignment horizontal="left" vertical="center" textRotation="0" wrapText="1" indent="1" justifyLastLine="0" shrinkToFit="0" readingOrder="0"/>
    </dxf>
    <dxf>
      <font>
        <b/>
        <strike val="0"/>
        <outline val="0"/>
        <shadow val="0"/>
        <u val="none"/>
        <vertAlign val="baseline"/>
        <name val="Cambria"/>
        <family val="1"/>
        <scheme val="minor"/>
      </font>
      <alignment vertical="center" textRotation="0" indent="0" justifyLastLine="0" shrinkToFit="0" readingOrder="0"/>
    </dxf>
    <dxf>
      <font>
        <strike val="0"/>
        <outline val="0"/>
        <shadow val="0"/>
        <u val="none"/>
        <vertAlign val="baseline"/>
        <name val="Cambria"/>
        <family val="1"/>
        <scheme val="minor"/>
      </font>
      <alignment vertical="center" textRotation="0" indent="0" justifyLastLine="0" shrinkToFit="0" readingOrder="0"/>
    </dxf>
    <dxf>
      <font>
        <b/>
        <strike val="0"/>
        <outline val="0"/>
        <shadow val="0"/>
        <u val="none"/>
        <vertAlign val="baseline"/>
        <name val="Cambria"/>
        <family val="1"/>
        <scheme val="major"/>
      </font>
      <alignment vertical="center" textRotation="0" wrapText="0" indent="0" justifyLastLine="0" shrinkToFit="0" readingOrder="0"/>
    </dxf>
    <dxf>
      <font>
        <b/>
        <strike val="0"/>
        <outline val="0"/>
        <shadow val="0"/>
        <u val="none"/>
        <vertAlign val="baseline"/>
        <name val="Cambria"/>
        <family val="1"/>
        <scheme val="minor"/>
      </font>
      <numFmt numFmtId="169" formatCode="#,##0.00_);\(#,##0.00\)"/>
      <alignment horizontal="right" vertical="center" textRotation="0" indent="1" justifyLastLine="0" shrinkToFit="0" readingOrder="0"/>
    </dxf>
    <dxf>
      <font>
        <strike val="0"/>
        <outline val="0"/>
        <shadow val="0"/>
        <u val="none"/>
        <vertAlign val="baseline"/>
        <name val="Cambria"/>
        <family val="1"/>
        <scheme val="minor"/>
      </font>
      <numFmt numFmtId="168" formatCode="#,##0.00_ ;\-#,##0.00\ "/>
      <alignment horizontal="right" vertical="center" textRotation="0" indent="1" justifyLastLine="0" shrinkToFit="0" readingOrder="0"/>
    </dxf>
    <dxf>
      <font>
        <b/>
        <strike val="0"/>
        <outline val="0"/>
        <shadow val="0"/>
        <u val="none"/>
        <vertAlign val="baseline"/>
        <name val="Cambria"/>
        <family val="1"/>
        <scheme val="minor"/>
      </font>
      <numFmt numFmtId="169" formatCode="#,##0.00_);\(#,##0.00\)"/>
      <alignment horizontal="left" vertical="center" textRotation="0" indent="1" justifyLastLine="0" shrinkToFit="0" readingOrder="0"/>
    </dxf>
    <dxf>
      <font>
        <strike val="0"/>
        <outline val="0"/>
        <shadow val="0"/>
        <u val="none"/>
        <vertAlign val="baseline"/>
        <name val="Cambria"/>
        <family val="1"/>
        <scheme val="minor"/>
      </font>
      <numFmt numFmtId="168" formatCode="#,##0.00_ ;\-#,##0.00\ "/>
      <alignment horizontal="left" vertical="center" textRotation="0" indent="1" justifyLastLine="0" shrinkToFit="0" readingOrder="0"/>
    </dxf>
    <dxf>
      <font>
        <b/>
        <strike val="0"/>
        <outline val="0"/>
        <shadow val="0"/>
        <u val="none"/>
        <vertAlign val="baseline"/>
        <name val="Cambria"/>
        <family val="1"/>
        <scheme val="minor"/>
      </font>
      <numFmt numFmtId="169" formatCode="#,##0.00_);\(#,##0.00\)"/>
      <alignment horizontal="left" vertical="center" textRotation="0" indent="1" justifyLastLine="0" shrinkToFit="0" readingOrder="0"/>
    </dxf>
    <dxf>
      <font>
        <strike val="0"/>
        <outline val="0"/>
        <shadow val="0"/>
        <u val="none"/>
        <vertAlign val="baseline"/>
        <name val="Cambria"/>
        <family val="1"/>
        <scheme val="minor"/>
      </font>
      <numFmt numFmtId="168" formatCode="#,##0.00_ ;\-#,##0.00\ "/>
      <alignment horizontal="left" vertical="center" textRotation="0" indent="1" justifyLastLine="0" shrinkToFit="0" readingOrder="0"/>
    </dxf>
    <dxf>
      <font>
        <b/>
        <strike val="0"/>
        <outline val="0"/>
        <shadow val="0"/>
        <u val="none"/>
        <vertAlign val="baseline"/>
        <name val="Cambria"/>
        <family val="1"/>
        <scheme val="minor"/>
      </font>
      <numFmt numFmtId="0" formatCode="General"/>
      <alignment horizontal="left" vertical="center" textRotation="0" wrapText="1" indent="1" justifyLastLine="0" shrinkToFit="0" readingOrder="0"/>
    </dxf>
    <dxf>
      <font>
        <strike val="0"/>
        <outline val="0"/>
        <shadow val="0"/>
        <u val="none"/>
        <vertAlign val="baseline"/>
        <name val="Cambria"/>
        <family val="1"/>
        <scheme val="minor"/>
      </font>
      <alignment horizontal="left" vertical="center" textRotation="0" wrapText="1" indent="1" justifyLastLine="0" shrinkToFit="0" readingOrder="0"/>
    </dxf>
    <dxf>
      <font>
        <b/>
        <strike val="0"/>
        <outline val="0"/>
        <shadow val="0"/>
        <u val="none"/>
        <vertAlign val="baseline"/>
        <name val="Cambria"/>
        <family val="1"/>
        <scheme val="minor"/>
      </font>
      <alignment vertical="center" textRotation="0" indent="0" justifyLastLine="0" shrinkToFit="0" readingOrder="0"/>
    </dxf>
    <dxf>
      <font>
        <strike val="0"/>
        <outline val="0"/>
        <shadow val="0"/>
        <u val="none"/>
        <vertAlign val="baseline"/>
        <name val="Cambria"/>
        <family val="1"/>
        <scheme val="minor"/>
      </font>
      <alignment vertical="center" textRotation="0" indent="0" justifyLastLine="0" shrinkToFit="0" readingOrder="0"/>
    </dxf>
    <dxf>
      <font>
        <b/>
        <strike val="0"/>
        <outline val="0"/>
        <shadow val="0"/>
        <u val="none"/>
        <vertAlign val="baseline"/>
        <name val="Cambria"/>
        <family val="1"/>
        <scheme val="major"/>
      </font>
      <alignment vertical="center" textRotation="0" indent="0" justifyLastLine="0" shrinkToFit="0" readingOrder="0"/>
    </dxf>
    <dxf>
      <font>
        <b/>
        <strike val="0"/>
        <outline val="0"/>
        <shadow val="0"/>
        <u val="none"/>
        <vertAlign val="baseline"/>
        <name val="Cambria"/>
        <family val="1"/>
        <scheme val="minor"/>
      </font>
      <numFmt numFmtId="169" formatCode="#,##0.00_);\(#,##0.00\)"/>
      <alignment horizontal="right" vertical="center" textRotation="0" indent="1" justifyLastLine="0" shrinkToFit="0" readingOrder="0"/>
    </dxf>
    <dxf>
      <font>
        <strike val="0"/>
        <outline val="0"/>
        <shadow val="0"/>
        <u val="none"/>
        <vertAlign val="baseline"/>
        <name val="Cambria"/>
        <family val="1"/>
        <scheme val="minor"/>
      </font>
      <numFmt numFmtId="168" formatCode="#,##0.00_ ;\-#,##0.00\ "/>
      <alignment horizontal="right" vertical="center" textRotation="0" indent="1" justifyLastLine="0" shrinkToFit="0" readingOrder="0"/>
    </dxf>
    <dxf>
      <font>
        <b/>
        <strike val="0"/>
        <outline val="0"/>
        <shadow val="0"/>
        <u val="none"/>
        <vertAlign val="baseline"/>
        <name val="Cambria"/>
        <family val="1"/>
        <scheme val="minor"/>
      </font>
      <numFmt numFmtId="169" formatCode="#,##0.00_);\(#,##0.00\)"/>
      <alignment horizontal="left" vertical="center" textRotation="0" indent="1" justifyLastLine="0" shrinkToFit="0" readingOrder="0"/>
    </dxf>
    <dxf>
      <font>
        <strike val="0"/>
        <outline val="0"/>
        <shadow val="0"/>
        <u val="none"/>
        <vertAlign val="baseline"/>
        <name val="Cambria"/>
        <family val="1"/>
        <scheme val="minor"/>
      </font>
      <numFmt numFmtId="168" formatCode="#,##0.00_ ;\-#,##0.00\ "/>
      <alignment horizontal="left" vertical="center" textRotation="0" indent="1" justifyLastLine="0" shrinkToFit="0" readingOrder="0"/>
    </dxf>
    <dxf>
      <font>
        <b/>
        <strike val="0"/>
        <outline val="0"/>
        <shadow val="0"/>
        <u val="none"/>
        <vertAlign val="baseline"/>
        <name val="Cambria"/>
        <family val="1"/>
        <scheme val="minor"/>
      </font>
      <numFmt numFmtId="169" formatCode="#,##0.00_);\(#,##0.00\)"/>
      <alignment horizontal="left" vertical="center" textRotation="0" indent="1" justifyLastLine="0" shrinkToFit="0" readingOrder="0"/>
    </dxf>
    <dxf>
      <font>
        <strike val="0"/>
        <outline val="0"/>
        <shadow val="0"/>
        <u val="none"/>
        <vertAlign val="baseline"/>
        <name val="Cambria"/>
        <family val="1"/>
        <scheme val="minor"/>
      </font>
      <numFmt numFmtId="168" formatCode="#,##0.00_ ;\-#,##0.00\ "/>
      <alignment horizontal="left" vertical="center" textRotation="0" indent="1" justifyLastLine="0" shrinkToFit="0" readingOrder="0"/>
    </dxf>
    <dxf>
      <font>
        <b/>
        <strike val="0"/>
        <outline val="0"/>
        <shadow val="0"/>
        <u val="none"/>
        <vertAlign val="baseline"/>
        <name val="Cambria"/>
        <family val="1"/>
        <scheme val="minor"/>
      </font>
      <numFmt numFmtId="0" formatCode="General"/>
      <alignment horizontal="left" vertical="center" textRotation="0" wrapText="1" indent="1" justifyLastLine="0" shrinkToFit="0" readingOrder="0"/>
    </dxf>
    <dxf>
      <font>
        <strike val="0"/>
        <outline val="0"/>
        <shadow val="0"/>
        <u val="none"/>
        <vertAlign val="baseline"/>
        <name val="Cambria"/>
        <family val="1"/>
        <scheme val="minor"/>
      </font>
      <alignment horizontal="left" vertical="center" textRotation="0" wrapText="1" indent="1" justifyLastLine="0" shrinkToFit="0" readingOrder="0"/>
    </dxf>
    <dxf>
      <font>
        <b/>
        <strike val="0"/>
        <outline val="0"/>
        <shadow val="0"/>
        <u val="none"/>
        <vertAlign val="baseline"/>
        <name val="Cambria"/>
        <family val="1"/>
        <scheme val="minor"/>
      </font>
      <alignment vertical="center" textRotation="0" indent="0" justifyLastLine="0" shrinkToFit="0" readingOrder="0"/>
    </dxf>
    <dxf>
      <font>
        <strike val="0"/>
        <outline val="0"/>
        <shadow val="0"/>
        <u val="none"/>
        <vertAlign val="baseline"/>
        <name val="Cambria"/>
        <family val="1"/>
        <scheme val="minor"/>
      </font>
      <alignment vertical="center" textRotation="0" indent="0" justifyLastLine="0" shrinkToFit="0" readingOrder="0"/>
    </dxf>
    <dxf>
      <font>
        <b/>
        <strike val="0"/>
        <outline val="0"/>
        <shadow val="0"/>
        <u val="none"/>
        <vertAlign val="baseline"/>
        <name val="Cambria"/>
        <family val="1"/>
        <scheme val="major"/>
      </font>
      <alignment vertical="center" textRotation="0" indent="0" justifyLastLine="0" shrinkToFit="0" readingOrder="0"/>
    </dxf>
    <dxf>
      <font>
        <b/>
        <strike val="0"/>
        <outline val="0"/>
        <shadow val="0"/>
        <u val="none"/>
        <vertAlign val="baseline"/>
        <sz val="10"/>
        <color auto="1"/>
        <name val="Cambria"/>
        <family val="1"/>
        <scheme val="minor"/>
      </font>
      <numFmt numFmtId="169" formatCode="#,##0.00_);\(#,##0.00\)"/>
      <alignment horizontal="right" vertical="center" textRotation="0" indent="1" justifyLastLine="0" shrinkToFit="0" readingOrder="0"/>
    </dxf>
    <dxf>
      <font>
        <strike val="0"/>
        <outline val="0"/>
        <shadow val="0"/>
        <u val="none"/>
        <vertAlign val="baseline"/>
        <sz val="10"/>
        <color auto="1"/>
        <name val="Cambria"/>
        <family val="1"/>
        <scheme val="minor"/>
      </font>
      <numFmt numFmtId="168" formatCode="#,##0.00_ ;\-#,##0.00\ "/>
      <alignment horizontal="right" vertical="center" textRotation="0" indent="1" justifyLastLine="0" shrinkToFit="0" readingOrder="0"/>
    </dxf>
    <dxf>
      <font>
        <b/>
        <strike val="0"/>
        <outline val="0"/>
        <shadow val="0"/>
        <u val="none"/>
        <vertAlign val="baseline"/>
        <sz val="10"/>
        <color auto="1"/>
        <name val="Cambria"/>
        <family val="1"/>
        <scheme val="minor"/>
      </font>
      <numFmt numFmtId="169" formatCode="#,##0.00_);\(#,##0.00\)"/>
      <alignment horizontal="left" vertical="center" textRotation="0" indent="1" justifyLastLine="0" shrinkToFit="0" readingOrder="0"/>
    </dxf>
    <dxf>
      <font>
        <strike val="0"/>
        <outline val="0"/>
        <shadow val="0"/>
        <u val="none"/>
        <vertAlign val="baseline"/>
        <sz val="10"/>
        <color auto="1"/>
        <name val="Cambria"/>
        <family val="1"/>
        <scheme val="minor"/>
      </font>
      <numFmt numFmtId="168" formatCode="#,##0.00_ ;\-#,##0.00\ "/>
      <alignment horizontal="left" vertical="center" textRotation="0" indent="1" justifyLastLine="0" shrinkToFit="0" readingOrder="0"/>
    </dxf>
    <dxf>
      <font>
        <b/>
        <strike val="0"/>
        <outline val="0"/>
        <shadow val="0"/>
        <u val="none"/>
        <vertAlign val="baseline"/>
        <sz val="10"/>
        <color auto="1"/>
        <name val="Cambria"/>
        <family val="1"/>
        <scheme val="minor"/>
      </font>
      <numFmt numFmtId="169" formatCode="#,##0.00_);\(#,##0.00\)"/>
      <alignment horizontal="left" vertical="center" textRotation="0" indent="1" justifyLastLine="0" shrinkToFit="0" readingOrder="0"/>
    </dxf>
    <dxf>
      <font>
        <strike val="0"/>
        <outline val="0"/>
        <shadow val="0"/>
        <u val="none"/>
        <vertAlign val="baseline"/>
        <sz val="10"/>
        <color auto="1"/>
        <name val="Cambria"/>
        <family val="1"/>
        <scheme val="minor"/>
      </font>
      <numFmt numFmtId="168" formatCode="#,##0.00_ ;\-#,##0.00\ "/>
      <alignment horizontal="left" vertical="center" textRotation="0" indent="1" justifyLastLine="0" shrinkToFit="0" readingOrder="0"/>
    </dxf>
    <dxf>
      <font>
        <b/>
        <strike val="0"/>
        <outline val="0"/>
        <shadow val="0"/>
        <u val="none"/>
        <vertAlign val="baseline"/>
        <sz val="10"/>
        <color auto="1"/>
        <name val="Cambria"/>
        <family val="1"/>
        <scheme val="minor"/>
      </font>
      <numFmt numFmtId="0" formatCode="General"/>
      <alignment horizontal="left" vertical="center" textRotation="0" wrapText="1" indent="1" justifyLastLine="0" shrinkToFit="0" readingOrder="0"/>
    </dxf>
    <dxf>
      <font>
        <strike val="0"/>
        <outline val="0"/>
        <shadow val="0"/>
        <u val="none"/>
        <vertAlign val="baseline"/>
        <sz val="10"/>
        <color auto="1"/>
        <name val="Cambria"/>
        <family val="1"/>
        <scheme val="minor"/>
      </font>
      <alignment horizontal="left" vertical="center" textRotation="0" wrapText="1" indent="1" justifyLastLine="0" shrinkToFit="0" readingOrder="0"/>
    </dxf>
    <dxf>
      <font>
        <b/>
        <strike val="0"/>
        <outline val="0"/>
        <shadow val="0"/>
        <u val="none"/>
        <vertAlign val="baseline"/>
        <name val="Cambria"/>
        <family val="1"/>
        <scheme val="minor"/>
      </font>
      <alignment vertical="center" textRotation="0" indent="0" justifyLastLine="0" shrinkToFit="0" readingOrder="0"/>
    </dxf>
    <dxf>
      <font>
        <strike val="0"/>
        <outline val="0"/>
        <shadow val="0"/>
        <u val="none"/>
        <vertAlign val="baseline"/>
        <name val="Cambria"/>
        <family val="1"/>
        <scheme val="minor"/>
      </font>
      <alignment vertical="center" textRotation="0" indent="0" justifyLastLine="0" shrinkToFit="0" readingOrder="0"/>
    </dxf>
    <dxf>
      <font>
        <b/>
        <strike val="0"/>
        <outline val="0"/>
        <shadow val="0"/>
        <u val="none"/>
        <vertAlign val="baseline"/>
        <name val="Cambria"/>
        <family val="1"/>
        <scheme val="major"/>
      </font>
      <alignment vertical="center" textRotation="0" indent="0" justifyLastLine="0" shrinkToFit="0" readingOrder="0"/>
    </dxf>
    <dxf>
      <font>
        <b/>
        <strike val="0"/>
        <outline val="0"/>
        <shadow val="0"/>
        <u val="none"/>
        <vertAlign val="baseline"/>
        <name val="Cambria"/>
        <family val="1"/>
        <scheme val="minor"/>
      </font>
      <numFmt numFmtId="169" formatCode="#,##0.00_);\(#,##0.00\)"/>
      <alignment horizontal="right" vertical="center" textRotation="0" wrapText="0" indent="1" justifyLastLine="0" shrinkToFit="0" readingOrder="0"/>
    </dxf>
    <dxf>
      <font>
        <strike val="0"/>
        <outline val="0"/>
        <shadow val="0"/>
        <u val="none"/>
        <vertAlign val="baseline"/>
        <name val="Cambria"/>
        <family val="1"/>
        <scheme val="minor"/>
      </font>
      <numFmt numFmtId="168" formatCode="#,##0.00_ ;\-#,##0.00\ "/>
      <alignment horizontal="right" vertical="center" textRotation="0" wrapText="0" indent="1" justifyLastLine="0" shrinkToFit="0" readingOrder="0"/>
    </dxf>
    <dxf>
      <font>
        <b/>
        <strike val="0"/>
        <outline val="0"/>
        <shadow val="0"/>
        <u val="none"/>
        <vertAlign val="baseline"/>
        <name val="Cambria"/>
        <family val="1"/>
        <scheme val="minor"/>
      </font>
      <numFmt numFmtId="169" formatCode="#,##0.00_);\(#,##0.00\)"/>
      <alignment horizontal="left" vertical="center" textRotation="0" indent="1" justifyLastLine="0" shrinkToFit="0" readingOrder="0"/>
    </dxf>
    <dxf>
      <font>
        <strike val="0"/>
        <outline val="0"/>
        <shadow val="0"/>
        <u val="none"/>
        <vertAlign val="baseline"/>
        <name val="Cambria"/>
        <family val="1"/>
        <scheme val="minor"/>
      </font>
      <numFmt numFmtId="168" formatCode="#,##0.00_ ;\-#,##0.00\ "/>
      <alignment horizontal="left" vertical="center" textRotation="0" indent="1" justifyLastLine="0" shrinkToFit="0" readingOrder="0"/>
    </dxf>
    <dxf>
      <font>
        <b/>
        <strike val="0"/>
        <outline val="0"/>
        <shadow val="0"/>
        <u val="none"/>
        <vertAlign val="baseline"/>
        <name val="Cambria"/>
        <family val="1"/>
        <scheme val="minor"/>
      </font>
      <numFmt numFmtId="169" formatCode="#,##0.00_);\(#,##0.00\)"/>
      <alignment horizontal="left" vertical="center" textRotation="0" indent="1" justifyLastLine="0" shrinkToFit="0" readingOrder="0"/>
    </dxf>
    <dxf>
      <font>
        <strike val="0"/>
        <outline val="0"/>
        <shadow val="0"/>
        <u val="none"/>
        <vertAlign val="baseline"/>
        <name val="Cambria"/>
        <family val="1"/>
        <scheme val="minor"/>
      </font>
      <numFmt numFmtId="168" formatCode="#,##0.00_ ;\-#,##0.00\ "/>
      <alignment horizontal="left" vertical="center" textRotation="0" indent="1" justifyLastLine="0" shrinkToFit="0" readingOrder="0"/>
    </dxf>
    <dxf>
      <font>
        <b/>
        <strike val="0"/>
        <outline val="0"/>
        <shadow val="0"/>
        <u val="none"/>
        <vertAlign val="baseline"/>
        <name val="Cambria"/>
        <family val="1"/>
        <scheme val="minor"/>
      </font>
      <numFmt numFmtId="0" formatCode="General"/>
      <alignment horizontal="left" vertical="center" textRotation="0" indent="1" justifyLastLine="0" shrinkToFit="0" readingOrder="0"/>
    </dxf>
    <dxf>
      <font>
        <strike val="0"/>
        <outline val="0"/>
        <shadow val="0"/>
        <u val="none"/>
        <vertAlign val="baseline"/>
        <name val="Cambria"/>
        <family val="1"/>
        <scheme val="minor"/>
      </font>
      <alignment horizontal="left" vertical="center" textRotation="0" wrapText="1" indent="1" justifyLastLine="0" shrinkToFit="0" readingOrder="0"/>
    </dxf>
    <dxf>
      <font>
        <b/>
        <strike val="0"/>
        <outline val="0"/>
        <shadow val="0"/>
        <u val="none"/>
        <vertAlign val="baseline"/>
        <name val="Cambria"/>
        <family val="1"/>
        <scheme val="minor"/>
      </font>
      <alignment vertical="center" textRotation="0" indent="0" justifyLastLine="0" shrinkToFit="0" readingOrder="0"/>
    </dxf>
    <dxf>
      <font>
        <strike val="0"/>
        <outline val="0"/>
        <shadow val="0"/>
        <u val="none"/>
        <vertAlign val="baseline"/>
        <name val="Cambria"/>
        <family val="1"/>
        <scheme val="minor"/>
      </font>
      <alignment vertical="center" textRotation="0" indent="0" justifyLastLine="0" shrinkToFit="0" readingOrder="0"/>
    </dxf>
    <dxf>
      <font>
        <b/>
        <strike val="0"/>
        <outline val="0"/>
        <shadow val="0"/>
        <u val="none"/>
        <vertAlign val="baseline"/>
        <name val="Cambria"/>
        <family val="1"/>
        <scheme val="major"/>
      </font>
      <alignment vertical="center" textRotation="0" indent="0" justifyLastLine="0" shrinkToFit="0" readingOrder="0"/>
    </dxf>
    <dxf>
      <font>
        <b/>
        <strike val="0"/>
        <outline val="0"/>
        <shadow val="0"/>
        <u val="none"/>
        <vertAlign val="baseline"/>
        <name val="Cambria"/>
        <family val="1"/>
        <scheme val="minor"/>
      </font>
      <numFmt numFmtId="168" formatCode="#,##0.00_ ;\-#,##0.00\ "/>
      <alignment vertical="center" textRotation="0" indent="0" justifyLastLine="0" shrinkToFit="0" readingOrder="0"/>
    </dxf>
    <dxf>
      <font>
        <strike val="0"/>
        <outline val="0"/>
        <shadow val="0"/>
        <u val="none"/>
        <vertAlign val="baseline"/>
        <name val="Cambria"/>
        <family val="1"/>
        <scheme val="minor"/>
      </font>
      <numFmt numFmtId="168" formatCode="#,##0.00_ ;\-#,##0.00\ "/>
      <alignment horizontal="right" vertical="center" textRotation="0" wrapText="0" indent="1" justifyLastLine="0" shrinkToFit="0" readingOrder="0"/>
    </dxf>
    <dxf>
      <font>
        <b/>
        <strike val="0"/>
        <outline val="0"/>
        <shadow val="0"/>
        <u val="none"/>
        <vertAlign val="baseline"/>
        <name val="Cambria"/>
        <family val="1"/>
        <scheme val="minor"/>
      </font>
      <numFmt numFmtId="168" formatCode="#,##0.00_ ;\-#,##0.00\ "/>
      <alignment horizontal="left" vertical="center" textRotation="0" indent="1" justifyLastLine="0" shrinkToFit="0" readingOrder="0"/>
    </dxf>
    <dxf>
      <font>
        <strike val="0"/>
        <outline val="0"/>
        <shadow val="0"/>
        <u val="none"/>
        <vertAlign val="baseline"/>
        <name val="Cambria"/>
        <family val="1"/>
        <scheme val="minor"/>
      </font>
      <numFmt numFmtId="168" formatCode="#,##0.00_ ;\-#,##0.00\ "/>
      <alignment horizontal="left" vertical="center" textRotation="0" indent="1" justifyLastLine="0" shrinkToFit="0" readingOrder="0"/>
    </dxf>
    <dxf>
      <font>
        <b/>
        <strike val="0"/>
        <outline val="0"/>
        <shadow val="0"/>
        <u val="none"/>
        <vertAlign val="baseline"/>
        <name val="Cambria"/>
        <family val="1"/>
        <scheme val="minor"/>
      </font>
      <numFmt numFmtId="168" formatCode="#,##0.00_ ;\-#,##0.00\ "/>
      <alignment horizontal="left" vertical="center" textRotation="0" indent="1" justifyLastLine="0" shrinkToFit="0" readingOrder="0"/>
    </dxf>
    <dxf>
      <font>
        <strike val="0"/>
        <outline val="0"/>
        <shadow val="0"/>
        <u val="none"/>
        <vertAlign val="baseline"/>
        <name val="Cambria"/>
        <family val="1"/>
        <scheme val="minor"/>
      </font>
      <numFmt numFmtId="168" formatCode="#,##0.00_ ;\-#,##0.00\ "/>
      <alignment horizontal="left" vertical="center" textRotation="0" indent="1" justifyLastLine="0" shrinkToFit="0" readingOrder="0"/>
    </dxf>
    <dxf>
      <font>
        <b/>
        <strike val="0"/>
        <outline val="0"/>
        <shadow val="0"/>
        <u val="none"/>
        <vertAlign val="baseline"/>
        <name val="Cambria"/>
        <family val="1"/>
        <scheme val="minor"/>
      </font>
      <numFmt numFmtId="0" formatCode="General"/>
      <alignment horizontal="left" vertical="center" textRotation="0" indent="1" justifyLastLine="0" shrinkToFit="0" readingOrder="0"/>
    </dxf>
    <dxf>
      <font>
        <strike val="0"/>
        <outline val="0"/>
        <shadow val="0"/>
        <u val="none"/>
        <vertAlign val="baseline"/>
        <name val="Cambria"/>
        <family val="1"/>
        <scheme val="minor"/>
      </font>
      <alignment horizontal="left" vertical="center" textRotation="0" wrapText="1" indent="1" justifyLastLine="0" shrinkToFit="0" readingOrder="0"/>
    </dxf>
    <dxf>
      <font>
        <b/>
        <strike val="0"/>
        <outline val="0"/>
        <shadow val="0"/>
        <u val="none"/>
        <vertAlign val="baseline"/>
        <name val="Cambria"/>
        <family val="1"/>
        <scheme val="minor"/>
      </font>
      <alignment vertical="center" textRotation="0" indent="0" justifyLastLine="0" shrinkToFit="0" readingOrder="0"/>
    </dxf>
    <dxf>
      <font>
        <strike val="0"/>
        <outline val="0"/>
        <shadow val="0"/>
        <u val="none"/>
        <vertAlign val="baseline"/>
        <name val="Cambria"/>
        <family val="1"/>
        <scheme val="minor"/>
      </font>
      <alignment vertical="center" textRotation="0" indent="0" justifyLastLine="0" shrinkToFit="0" readingOrder="0"/>
    </dxf>
    <dxf>
      <font>
        <b/>
        <strike val="0"/>
        <outline val="0"/>
        <shadow val="0"/>
        <u val="none"/>
        <vertAlign val="baseline"/>
        <name val="Cambria"/>
        <family val="1"/>
        <scheme val="major"/>
      </font>
      <alignment vertical="center" textRotation="0" indent="0" justifyLastLine="0" shrinkToFit="0" readingOrder="0"/>
    </dxf>
    <dxf>
      <font>
        <b/>
        <i val="0"/>
        <strike val="0"/>
        <condense val="0"/>
        <extend val="0"/>
        <outline val="0"/>
        <shadow val="0"/>
        <u val="none"/>
        <vertAlign val="baseline"/>
        <sz val="10"/>
        <color theme="3"/>
        <name val="Cambria"/>
        <family val="1"/>
        <scheme val="minor"/>
      </font>
      <numFmt numFmtId="168" formatCode="#,##0.00_ ;\-#,##0.00\ "/>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name val="Cambria"/>
        <family val="1"/>
        <scheme val="minor"/>
      </font>
      <numFmt numFmtId="4" formatCode="#,##0.00"/>
      <alignment horizontal="right" vertical="center" textRotation="0" wrapText="0" indent="1" justifyLastLine="0" shrinkToFit="0" readingOrder="0"/>
    </dxf>
    <dxf>
      <font>
        <b/>
        <i val="0"/>
        <strike val="0"/>
        <condense val="0"/>
        <extend val="0"/>
        <outline val="0"/>
        <shadow val="0"/>
        <u val="none"/>
        <vertAlign val="baseline"/>
        <sz val="10"/>
        <color theme="3"/>
        <name val="Cambria"/>
        <family val="1"/>
        <scheme val="minor"/>
      </font>
      <numFmt numFmtId="168" formatCode="#,##0.00_ ;\-#,##0.00\ "/>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name val="Cambria"/>
        <family val="1"/>
        <scheme val="minor"/>
      </font>
      <numFmt numFmtId="4" formatCode="#,##0.00"/>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10"/>
        <color theme="3"/>
        <name val="Cambria"/>
        <family val="1"/>
        <scheme val="minor"/>
      </font>
      <numFmt numFmtId="168" formatCode="#,##0.00_ ;\-#,##0.00\ "/>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name val="Cambria"/>
        <family val="1"/>
        <scheme val="minor"/>
      </font>
      <numFmt numFmtId="4" formatCode="#,##0.00"/>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10"/>
        <color theme="3"/>
        <name val="Cambria"/>
        <family val="1"/>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name val="Cambria"/>
        <family val="1"/>
        <scheme val="minor"/>
      </font>
      <alignment horizontal="left" vertical="center" textRotation="0" wrapText="0" indent="1" justifyLastLine="0" shrinkToFit="0" readingOrder="0"/>
    </dxf>
    <dxf>
      <font>
        <strike val="0"/>
        <outline val="0"/>
        <shadow val="0"/>
        <u val="none"/>
        <vertAlign val="baseline"/>
        <name val="Cambria"/>
        <family val="1"/>
        <scheme val="minor"/>
      </font>
      <alignment horizontal="left" textRotation="0" wrapText="0" justifyLastLine="0" shrinkToFit="0" readingOrder="0"/>
    </dxf>
    <dxf>
      <font>
        <strike val="0"/>
        <outline val="0"/>
        <shadow val="0"/>
        <u val="none"/>
        <vertAlign val="baseline"/>
        <name val="Cambria"/>
        <family val="1"/>
        <scheme val="minor"/>
      </font>
      <alignment horizontal="left" vertical="center" textRotation="0" wrapText="0" indent="0" justifyLastLine="0" shrinkToFit="0" readingOrder="0"/>
    </dxf>
    <dxf>
      <font>
        <strike val="0"/>
        <outline val="0"/>
        <shadow val="0"/>
        <u val="none"/>
        <vertAlign val="baseline"/>
        <name val="Cambria"/>
        <family val="1"/>
        <scheme val="major"/>
      </font>
      <alignment horizontal="left" textRotation="0" wrapText="0" justifyLastLine="0" shrinkToFit="0" readingOrder="0"/>
    </dxf>
    <dxf>
      <font>
        <b/>
        <i val="0"/>
        <color theme="1"/>
      </font>
      <fill>
        <patternFill>
          <bgColor theme="4" tint="0.59996337778862885"/>
        </patternFill>
      </fill>
    </dxf>
    <dxf>
      <font>
        <b/>
        <i val="0"/>
        <color theme="1"/>
      </font>
    </dxf>
    <dxf>
      <font>
        <color theme="3"/>
      </font>
      <fill>
        <patternFill>
          <bgColor theme="4" tint="0.79998168889431442"/>
        </patternFill>
      </fill>
    </dxf>
    <dxf>
      <font>
        <b/>
        <color theme="1"/>
      </font>
    </dxf>
    <dxf>
      <font>
        <b/>
        <i val="0"/>
        <color theme="3"/>
      </font>
      <fill>
        <patternFill>
          <bgColor theme="4" tint="0.59996337778862885"/>
        </patternFill>
      </fill>
      <border diagonalUp="0" diagonalDown="0">
        <left/>
        <right/>
        <top/>
        <bottom/>
        <vertical/>
        <horizontal/>
      </border>
    </dxf>
    <dxf>
      <font>
        <b/>
        <i val="0"/>
        <color theme="3"/>
      </font>
      <fill>
        <patternFill>
          <bgColor theme="4" tint="0.39994506668294322"/>
        </patternFill>
      </fill>
      <border diagonalUp="0" diagonalDown="0">
        <left/>
        <right/>
        <top/>
        <bottom/>
        <vertical/>
        <horizontal/>
      </border>
    </dxf>
    <dxf>
      <font>
        <color theme="1"/>
      </font>
      <border>
        <left/>
        <right/>
        <top/>
        <bottom/>
        <vertical/>
        <horizontal/>
      </border>
    </dxf>
    <dxf>
      <fill>
        <patternFill>
          <bgColor theme="4" tint="0.79998168889431442"/>
        </patternFill>
      </fill>
    </dxf>
    <dxf>
      <fill>
        <patternFill>
          <bgColor theme="4" tint="0.39994506668294322"/>
        </patternFill>
      </fill>
    </dxf>
    <dxf>
      <fill>
        <patternFill>
          <bgColor theme="4" tint="0.59996337778862885"/>
        </patternFill>
      </fill>
    </dxf>
    <dxf>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ill>
        <patternFill>
          <bgColor theme="4" tint="0.79998168889431442"/>
        </patternFill>
      </fill>
    </dxf>
    <dxf>
      <fill>
        <patternFill>
          <bgColor theme="4" tint="0.39994506668294322"/>
        </patternFill>
      </fill>
    </dxf>
    <dxf>
      <fill>
        <patternFill>
          <bgColor theme="4" tint="0.59996337778862885"/>
        </patternFill>
      </fill>
    </dxf>
    <dxf>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ill>
        <patternFill>
          <bgColor theme="4" tint="0.79998168889431442"/>
        </patternFill>
      </fill>
    </dxf>
    <dxf>
      <fill>
        <patternFill>
          <bgColor theme="4" tint="0.39994506668294322"/>
        </patternFill>
      </fill>
    </dxf>
    <dxf>
      <fill>
        <patternFill>
          <bgColor theme="4" tint="0.59996337778862885"/>
        </patternFill>
      </fill>
    </dxf>
    <dxf>
      <fill>
        <patternFill patternType="none">
          <bgColor auto="1"/>
        </patternFill>
      </fill>
      <border>
        <left style="thin">
          <color theme="4" tint="0.39994506668294322"/>
        </left>
        <right style="thin">
          <color theme="4" tint="0.39994506668294322"/>
        </right>
        <top style="thin">
          <color theme="4" tint="0.39994506668294322"/>
        </top>
        <bottom style="thin">
          <color theme="4" tint="0.39994506668294322"/>
        </bottom>
        <vertical style="thin">
          <color theme="4" tint="0.39994506668294322"/>
        </vertical>
        <horizontal style="thin">
          <color theme="4" tint="0.39994506668294322"/>
        </horizontal>
      </border>
    </dxf>
    <dxf>
      <fill>
        <patternFill>
          <bgColor theme="4" tint="0.39994506668294322"/>
        </patternFill>
      </fill>
    </dxf>
    <dxf>
      <fill>
        <patternFill>
          <bgColor theme="4" tint="0.59996337778862885"/>
        </patternFill>
      </fill>
    </dxf>
    <dxf>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ill>
        <patternFill>
          <bgColor theme="4" tint="0.79998168889431442"/>
        </patternFill>
      </fill>
    </dxf>
    <dxf>
      <font>
        <color theme="4" tint="-0.499984740745262"/>
      </font>
      <fill>
        <patternFill>
          <bgColor theme="4" tint="0.79998168889431442"/>
        </patternFill>
      </fill>
    </dxf>
    <dxf>
      <border>
        <left style="thin">
          <color theme="4"/>
        </left>
        <right style="thin">
          <color theme="4"/>
        </right>
        <top style="thin">
          <color theme="4"/>
        </top>
        <bottom style="thin">
          <color theme="4"/>
        </bottom>
        <vertical style="thin">
          <color theme="4"/>
        </vertical>
        <horizontal style="thin">
          <color theme="4"/>
        </horizontal>
      </border>
    </dxf>
  </dxfs>
  <tableStyles count="7" defaultPivotStyle="PivotStyleLight16">
    <tableStyle name="Tabellenformatvorlage 1" pivot="0" count="3" xr9:uid="{F6D25848-7E6D-8742-AF3D-B0A847CCE3B1}">
      <tableStyleElement type="wholeTable" dxfId="145"/>
      <tableStyleElement type="headerRow" dxfId="144"/>
      <tableStyleElement type="totalRow" dxfId="143"/>
    </tableStyle>
    <tableStyle name="Tabellenformatvorlage 2" pivot="0" count="3" xr9:uid="{EFEC8964-6FC5-1F44-A486-C7E844788840}">
      <tableStyleElement type="wholeTable" dxfId="142"/>
      <tableStyleElement type="headerRow" dxfId="141"/>
      <tableStyleElement type="totalRow" dxfId="140"/>
    </tableStyle>
    <tableStyle name="Tabellenformatvorlage 3" pivot="0" count="4" xr9:uid="{CEAC357F-91E9-6043-A528-04981068F8DD}">
      <tableStyleElement type="wholeTable" dxfId="139"/>
      <tableStyleElement type="headerRow" dxfId="138"/>
      <tableStyleElement type="totalRow" dxfId="137"/>
      <tableStyleElement type="firstColumn" dxfId="136"/>
    </tableStyle>
    <tableStyle name="Tabellenformatvorlage 4" pivot="0" count="4" xr9:uid="{2CBD88DC-2584-6B46-9547-B28CF6FDCA82}">
      <tableStyleElement type="wholeTable" dxfId="135"/>
      <tableStyleElement type="headerRow" dxfId="134"/>
      <tableStyleElement type="totalRow" dxfId="133"/>
      <tableStyleElement type="firstColumn" dxfId="132"/>
    </tableStyle>
    <tableStyle name="Tabellenformatvorlage 5" pivot="0" count="4" xr9:uid="{1578C6E4-A14A-1945-BE2A-D756ED85177B}">
      <tableStyleElement type="wholeTable" dxfId="131"/>
      <tableStyleElement type="headerRow" dxfId="130"/>
      <tableStyleElement type="totalRow" dxfId="129"/>
      <tableStyleElement type="firstColumn" dxfId="128"/>
    </tableStyle>
    <tableStyle name="Hochzeitsbudget" pivot="0" count="4" xr9:uid="{00000000-0011-0000-FFFF-FFFF00000000}">
      <tableStyleElement type="wholeTable" dxfId="127"/>
      <tableStyleElement type="headerRow" dxfId="126"/>
      <tableStyleElement type="totalRow" dxfId="125"/>
      <tableStyleElement type="lastColumn" dxfId="124"/>
    </tableStyle>
    <tableStyle name="Hochzeitsbudgetübersicht" pivot="0" count="3" xr9:uid="{00000000-0011-0000-FFFF-FFFF01000000}">
      <tableStyleElement type="wholeTable" dxfId="123"/>
      <tableStyleElement type="headerRow" dxfId="122"/>
      <tableStyleElement type="totalRow" dxfId="1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AEA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37D8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customXml" Target="/customXml/item3.xml" Id="rId11" /><Relationship Type="http://schemas.openxmlformats.org/officeDocument/2006/relationships/theme" Target="/xl/theme/theme11.xml" Id="rId5" /><Relationship Type="http://schemas.openxmlformats.org/officeDocument/2006/relationships/customXml" Target="/customXml/item22.xml" Id="rId10" /><Relationship Type="http://schemas.openxmlformats.org/officeDocument/2006/relationships/worksheet" Target="/xl/worksheets/sheet44.xml" Id="rId4" /><Relationship Type="http://schemas.openxmlformats.org/officeDocument/2006/relationships/customXml" Target="/customXml/item13.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lgn="l">
              <a:defRPr sz="1600" b="1" i="0" u="none" strike="noStrike" kern="1200" baseline="0">
                <a:solidFill>
                  <a:schemeClr val="accent1">
                    <a:lumMod val="50000"/>
                  </a:schemeClr>
                </a:solidFill>
                <a:latin typeface="Cambria"/>
                <a:ea typeface="Cambria"/>
                <a:cs typeface="Cambria"/>
              </a:defRPr>
            </a:pPr>
            <a:r>
              <a:rPr lang="en-US"/>
              <a:t>Zusammenfassung des Hochzeitsbudgets </a:t>
            </a:r>
          </a:p>
        </c:rich>
      </c:tx>
      <c:layout>
        <c:manualLayout>
          <c:xMode val="edge"/>
          <c:yMode val="edge"/>
          <c:x val="1.6861196351788822E-2"/>
          <c:y val="8.1786295115027028E-3"/>
        </c:manualLayout>
      </c:layout>
      <c:overlay val="0"/>
      <c:spPr>
        <a:noFill/>
        <a:ln>
          <a:noFill/>
        </a:ln>
        <a:effectLst/>
      </c:spPr>
      <c:txPr>
        <a:bodyPr rot="0" spcFirstLastPara="1" vertOverflow="ellipsis" vert="horz" wrap="square" anchor="ctr" anchorCtr="1"/>
        <a:lstStyle/>
        <a:p>
          <a:pPr algn="l">
            <a:defRPr sz="1600" b="1" i="0" u="none" strike="noStrike" kern="1200" baseline="0">
              <a:solidFill>
                <a:schemeClr val="accent1">
                  <a:lumMod val="50000"/>
                </a:schemeClr>
              </a:solidFill>
              <a:latin typeface="Cambria"/>
              <a:ea typeface="Cambria"/>
              <a:cs typeface="Cambria"/>
            </a:defRPr>
          </a:pPr>
          <a:endParaRPr lang="de-DE"/>
        </a:p>
      </c:txPr>
    </c:title>
    <c:autoTitleDeleted val="0"/>
    <c:plotArea>
      <c:layout/>
      <c:barChart>
        <c:barDir val="bar"/>
        <c:grouping val="clustered"/>
        <c:varyColors val="0"/>
        <c:ser>
          <c:idx val="1"/>
          <c:order val="0"/>
          <c:tx>
            <c:strRef>
              <c:f>Hochzeitsbudget!$D$6</c:f>
              <c:strCache>
                <c:ptCount val="1"/>
                <c:pt idx="0">
                  <c:v>TATSÄCHLICH</c:v>
                </c:pt>
              </c:strCache>
            </c:strRef>
          </c:tx>
          <c:spPr>
            <a:solidFill>
              <a:schemeClr val="accent1">
                <a:tint val="77000"/>
              </a:schemeClr>
            </a:solidFill>
            <a:ln>
              <a:noFill/>
            </a:ln>
            <a:effectLst/>
          </c:spPr>
          <c:invertIfNegative val="0"/>
          <c:dPt>
            <c:idx val="0"/>
            <c:invertIfNegative val="0"/>
            <c:bubble3D val="0"/>
            <c:spPr>
              <a:solidFill>
                <a:schemeClr val="accent1">
                  <a:shade val="42000"/>
                </a:schemeClr>
              </a:solidFill>
              <a:ln>
                <a:noFill/>
              </a:ln>
              <a:effectLst/>
            </c:spPr>
            <c:extLst>
              <c:ext xmlns:c16="http://schemas.microsoft.com/office/drawing/2014/chart" uri="{C3380CC4-5D6E-409C-BE32-E72D297353CC}">
                <c16:uniqueId val="{00000001-680C-4E38-9CFD-DFCD549FCC39}"/>
              </c:ext>
            </c:extLst>
          </c:dPt>
          <c:dPt>
            <c:idx val="1"/>
            <c:invertIfNegative val="0"/>
            <c:bubble3D val="0"/>
            <c:spPr>
              <a:solidFill>
                <a:schemeClr val="accent1">
                  <a:shade val="55000"/>
                </a:schemeClr>
              </a:solidFill>
              <a:ln>
                <a:noFill/>
              </a:ln>
              <a:effectLst/>
            </c:spPr>
            <c:extLst>
              <c:ext xmlns:c16="http://schemas.microsoft.com/office/drawing/2014/chart" uri="{C3380CC4-5D6E-409C-BE32-E72D297353CC}">
                <c16:uniqueId val="{00000003-680C-4E38-9CFD-DFCD549FCC39}"/>
              </c:ext>
            </c:extLst>
          </c:dPt>
          <c:dPt>
            <c:idx val="2"/>
            <c:invertIfNegative val="0"/>
            <c:bubble3D val="0"/>
            <c:spPr>
              <a:solidFill>
                <a:schemeClr val="accent1">
                  <a:shade val="68000"/>
                </a:schemeClr>
              </a:solidFill>
              <a:ln>
                <a:noFill/>
              </a:ln>
              <a:effectLst/>
            </c:spPr>
            <c:extLst>
              <c:ext xmlns:c16="http://schemas.microsoft.com/office/drawing/2014/chart" uri="{C3380CC4-5D6E-409C-BE32-E72D297353CC}">
                <c16:uniqueId val="{00000005-680C-4E38-9CFD-DFCD549FCC39}"/>
              </c:ext>
            </c:extLst>
          </c:dPt>
          <c:dPt>
            <c:idx val="3"/>
            <c:invertIfNegative val="0"/>
            <c:bubble3D val="0"/>
            <c:spPr>
              <a:solidFill>
                <a:schemeClr val="accent1">
                  <a:shade val="80000"/>
                </a:schemeClr>
              </a:solidFill>
              <a:ln>
                <a:noFill/>
              </a:ln>
              <a:effectLst/>
            </c:spPr>
            <c:extLst>
              <c:ext xmlns:c16="http://schemas.microsoft.com/office/drawing/2014/chart" uri="{C3380CC4-5D6E-409C-BE32-E72D297353CC}">
                <c16:uniqueId val="{00000007-680C-4E38-9CFD-DFCD549FCC39}"/>
              </c:ext>
            </c:extLst>
          </c:dPt>
          <c:dPt>
            <c:idx val="4"/>
            <c:invertIfNegative val="0"/>
            <c:bubble3D val="0"/>
            <c:spPr>
              <a:solidFill>
                <a:schemeClr val="accent1">
                  <a:shade val="93000"/>
                </a:schemeClr>
              </a:solidFill>
              <a:ln>
                <a:noFill/>
              </a:ln>
              <a:effectLst/>
            </c:spPr>
            <c:extLst>
              <c:ext xmlns:c16="http://schemas.microsoft.com/office/drawing/2014/chart" uri="{C3380CC4-5D6E-409C-BE32-E72D297353CC}">
                <c16:uniqueId val="{00000009-680C-4E38-9CFD-DFCD549FCC39}"/>
              </c:ext>
            </c:extLst>
          </c:dPt>
          <c:dPt>
            <c:idx val="5"/>
            <c:invertIfNegative val="0"/>
            <c:bubble3D val="0"/>
            <c:spPr>
              <a:solidFill>
                <a:schemeClr val="accent1">
                  <a:tint val="94000"/>
                </a:schemeClr>
              </a:solidFill>
              <a:ln>
                <a:noFill/>
              </a:ln>
              <a:effectLst/>
            </c:spPr>
            <c:extLst>
              <c:ext xmlns:c16="http://schemas.microsoft.com/office/drawing/2014/chart" uri="{C3380CC4-5D6E-409C-BE32-E72D297353CC}">
                <c16:uniqueId val="{0000000B-680C-4E38-9CFD-DFCD549FCC39}"/>
              </c:ext>
            </c:extLst>
          </c:dPt>
          <c:dPt>
            <c:idx val="6"/>
            <c:invertIfNegative val="0"/>
            <c:bubble3D val="0"/>
            <c:spPr>
              <a:solidFill>
                <a:schemeClr val="accent1">
                  <a:tint val="81000"/>
                </a:schemeClr>
              </a:solidFill>
              <a:ln>
                <a:noFill/>
              </a:ln>
              <a:effectLst/>
            </c:spPr>
            <c:extLst>
              <c:ext xmlns:c16="http://schemas.microsoft.com/office/drawing/2014/chart" uri="{C3380CC4-5D6E-409C-BE32-E72D297353CC}">
                <c16:uniqueId val="{0000000D-680C-4E38-9CFD-DFCD549FCC39}"/>
              </c:ext>
            </c:extLst>
          </c:dPt>
          <c:dPt>
            <c:idx val="7"/>
            <c:invertIfNegative val="0"/>
            <c:bubble3D val="0"/>
            <c:spPr>
              <a:solidFill>
                <a:schemeClr val="accent1">
                  <a:tint val="69000"/>
                </a:schemeClr>
              </a:solidFill>
              <a:ln>
                <a:noFill/>
              </a:ln>
              <a:effectLst/>
            </c:spPr>
            <c:extLst>
              <c:ext xmlns:c16="http://schemas.microsoft.com/office/drawing/2014/chart" uri="{C3380CC4-5D6E-409C-BE32-E72D297353CC}">
                <c16:uniqueId val="{0000000F-680C-4E38-9CFD-DFCD549FCC39}"/>
              </c:ext>
            </c:extLst>
          </c:dPt>
          <c:dPt>
            <c:idx val="8"/>
            <c:invertIfNegative val="0"/>
            <c:bubble3D val="0"/>
            <c:spPr>
              <a:solidFill>
                <a:schemeClr val="accent1">
                  <a:tint val="56000"/>
                </a:schemeClr>
              </a:solidFill>
              <a:ln>
                <a:noFill/>
              </a:ln>
              <a:effectLst/>
            </c:spPr>
            <c:extLst>
              <c:ext xmlns:c16="http://schemas.microsoft.com/office/drawing/2014/chart" uri="{C3380CC4-5D6E-409C-BE32-E72D297353CC}">
                <c16:uniqueId val="{00000011-680C-4E38-9CFD-DFCD549FCC39}"/>
              </c:ext>
            </c:extLst>
          </c:dPt>
          <c:dPt>
            <c:idx val="9"/>
            <c:invertIfNegative val="0"/>
            <c:bubble3D val="0"/>
            <c:spPr>
              <a:solidFill>
                <a:schemeClr val="accent1">
                  <a:tint val="43000"/>
                </a:schemeClr>
              </a:solidFill>
              <a:ln>
                <a:noFill/>
              </a:ln>
              <a:effectLst/>
            </c:spPr>
            <c:extLst>
              <c:ext xmlns:c16="http://schemas.microsoft.com/office/drawing/2014/chart" uri="{C3380CC4-5D6E-409C-BE32-E72D297353CC}">
                <c16:uniqueId val="{00000013-680C-4E38-9CFD-DFCD549FCC39}"/>
              </c:ext>
            </c:extLst>
          </c:dPt>
          <c:cat>
            <c:strRef>
              <c:f>Hochzeitsbudget!$B$7:$B$16</c:f>
              <c:strCache>
                <c:ptCount val="10"/>
                <c:pt idx="0">
                  <c:v>Reisen</c:v>
                </c:pt>
                <c:pt idx="1">
                  <c:v>Musik</c:v>
                </c:pt>
                <c:pt idx="2">
                  <c:v>Dekoration</c:v>
                </c:pt>
                <c:pt idx="3">
                  <c:v>Blumen</c:v>
                </c:pt>
                <c:pt idx="4">
                  <c:v>Druckmaterial</c:v>
                </c:pt>
                <c:pt idx="5">
                  <c:v>Empfang</c:v>
                </c:pt>
                <c:pt idx="6">
                  <c:v>Sonstiges</c:v>
                </c:pt>
                <c:pt idx="7">
                  <c:v>Geschenke</c:v>
                </c:pt>
                <c:pt idx="8">
                  <c:v>Fotos</c:v>
                </c:pt>
                <c:pt idx="9">
                  <c:v>Kleidung</c:v>
                </c:pt>
              </c:strCache>
            </c:strRef>
          </c:cat>
          <c:val>
            <c:numRef>
              <c:f>Hochzeitsbudget!$D$7:$D$16</c:f>
              <c:numCache>
                <c:formatCode>#,##0.00</c:formatCode>
                <c:ptCount val="10"/>
                <c:pt idx="0">
                  <c:v>165</c:v>
                </c:pt>
                <c:pt idx="1">
                  <c:v>400</c:v>
                </c:pt>
                <c:pt idx="2">
                  <c:v>720</c:v>
                </c:pt>
                <c:pt idx="3">
                  <c:v>850</c:v>
                </c:pt>
                <c:pt idx="4">
                  <c:v>870</c:v>
                </c:pt>
                <c:pt idx="5">
                  <c:v>928</c:v>
                </c:pt>
                <c:pt idx="6">
                  <c:v>1021</c:v>
                </c:pt>
                <c:pt idx="7">
                  <c:v>1075</c:v>
                </c:pt>
                <c:pt idx="8">
                  <c:v>1575</c:v>
                </c:pt>
                <c:pt idx="9">
                  <c:v>9770</c:v>
                </c:pt>
              </c:numCache>
            </c:numRef>
          </c:val>
          <c:extLst>
            <c:ext xmlns:c16="http://schemas.microsoft.com/office/drawing/2014/chart" uri="{C3380CC4-5D6E-409C-BE32-E72D297353CC}">
              <c16:uniqueId val="{00000014-680C-4E38-9CFD-DFCD549FCC39}"/>
            </c:ext>
          </c:extLst>
        </c:ser>
        <c:dLbls>
          <c:showLegendKey val="0"/>
          <c:showVal val="0"/>
          <c:showCatName val="0"/>
          <c:showSerName val="0"/>
          <c:showPercent val="0"/>
          <c:showBubbleSize val="0"/>
        </c:dLbls>
        <c:gapWidth val="50"/>
        <c:axId val="445501752"/>
        <c:axId val="445498800"/>
      </c:barChart>
      <c:valAx>
        <c:axId val="445498800"/>
        <c:scaling>
          <c:orientation val="minMax"/>
          <c:max val="10000"/>
        </c:scaling>
        <c:delete val="0"/>
        <c:axPos val="b"/>
        <c:majorGridlines>
          <c:spPr>
            <a:ln w="3175" cap="flat" cmpd="sng" algn="ctr">
              <a:solidFill>
                <a:schemeClr val="accent1">
                  <a:lumMod val="60000"/>
                  <a:lumOff val="40000"/>
                  <a:alpha val="50000"/>
                </a:schemeClr>
              </a:solidFill>
              <a:prstDash val="solid"/>
              <a:round/>
            </a:ln>
            <a:effectLst/>
          </c:spPr>
        </c:majorGridlines>
        <c:numFmt formatCode="#,##0" sourceLinked="0"/>
        <c:majorTickMark val="out"/>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crossAx val="445501752"/>
        <c:crosses val="autoZero"/>
        <c:crossBetween val="between"/>
        <c:majorUnit val="2000"/>
        <c:dispUnits>
          <c:builtInUnit val="thousands"/>
        </c:dispUnits>
      </c:valAx>
      <c:catAx>
        <c:axId val="445501752"/>
        <c:scaling>
          <c:orientation val="minMax"/>
        </c:scaling>
        <c:delete val="0"/>
        <c:axPos val="l"/>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crossAx val="445498800"/>
        <c:crossesAt val="0"/>
        <c:auto val="1"/>
        <c:lblAlgn val="ctr"/>
        <c:lblOffset val="100"/>
        <c:noMultiLvlLbl val="0"/>
      </c:catAx>
      <c:spPr>
        <a:noFill/>
        <a:ln>
          <a:noFill/>
        </a:ln>
        <a:effectLst/>
      </c:spPr>
    </c:plotArea>
    <c:plotVisOnly val="1"/>
    <c:dispBlanksAs val="gap"/>
    <c:showDLblsOverMax val="0"/>
  </c:chart>
  <c:spPr>
    <a:noFill/>
    <a:ln w="6350" cap="flat" cmpd="sng" algn="ctr">
      <a:noFill/>
      <a:prstDash val="solid"/>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1.xml.rels>&#65279;<?xml version="1.0" encoding="utf-8"?><Relationships xmlns="http://schemas.openxmlformats.org/package/2006/relationships"><Relationship Type="http://schemas.openxmlformats.org/officeDocument/2006/relationships/image" Target="/xl/media/image2.svg" Id="rId3" /><Relationship Type="http://schemas.openxmlformats.org/officeDocument/2006/relationships/image" Target="/xl/media/image1.png" Id="rId2" /><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1</xdr:col>
      <xdr:colOff>50800</xdr:colOff>
      <xdr:row>18</xdr:row>
      <xdr:rowOff>88900</xdr:rowOff>
    </xdr:from>
    <xdr:to>
      <xdr:col>3</xdr:col>
      <xdr:colOff>2230212</xdr:colOff>
      <xdr:row>40</xdr:row>
      <xdr:rowOff>127000</xdr:rowOff>
    </xdr:to>
    <xdr:graphicFrame macro="">
      <xdr:nvGraphicFramePr>
        <xdr:cNvPr id="4" name="WeddingBudgetSummary" descr="Diagramm mit prozentualen Ausgaben für jede Kategori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2197100</xdr:colOff>
      <xdr:row>3</xdr:row>
      <xdr:rowOff>98425</xdr:rowOff>
    </xdr:from>
    <xdr:to>
      <xdr:col>4</xdr:col>
      <xdr:colOff>644525</xdr:colOff>
      <xdr:row>3</xdr:row>
      <xdr:rowOff>860425</xdr:rowOff>
    </xdr:to>
    <xdr:pic>
      <xdr:nvPicPr>
        <xdr:cNvPr id="3" name="Grafik 2" descr="Glocken Umriss">
          <a:extLst>
            <a:ext uri="{FF2B5EF4-FFF2-40B4-BE49-F238E27FC236}">
              <a16:creationId xmlns:a16="http://schemas.microsoft.com/office/drawing/2014/main" id="{CB517979-352F-741A-D6C7-E118C31E37C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175" y="965200"/>
          <a:ext cx="762000" cy="762000"/>
        </a:xfrm>
        <a:prstGeom prst="rect">
          <a:avLst/>
        </a:prstGeom>
      </xdr:spPr>
    </xdr:pic>
    <xdr:clientData/>
  </xdr:twoCellAnchor>
</xdr:wsDr>
</file>

<file path=xl/tables/table10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Reise" displayName="Reise" ref="B33:E37" totalsRowCount="1" headerRowDxfId="21" dataDxfId="20" totalsRowDxfId="19">
  <autoFilter ref="B33:E36" xr:uid="{00000000-0009-0000-0100-000014000000}">
    <filterColumn colId="0" hiddenButton="1"/>
    <filterColumn colId="1" hiddenButton="1"/>
    <filterColumn colId="2" hiddenButton="1"/>
    <filterColumn colId="3" hiddenButton="1"/>
  </autoFilter>
  <tableColumns count="4">
    <tableColumn id="1" xr3:uid="{00000000-0010-0000-0900-000001000000}" name="KATEGORIE" totalsRowLabel="Reise/Beförderung gesamt" dataDxfId="18" totalsRowDxfId="17"/>
    <tableColumn id="2" xr3:uid="{00000000-0010-0000-0900-000002000000}" name="GESCHÄTZT" totalsRowFunction="sum" dataDxfId="16" totalsRowDxfId="15"/>
    <tableColumn id="3" xr3:uid="{00000000-0010-0000-0900-000003000000}" name="TATSÄCHLICH" totalsRowFunction="sum" dataDxfId="14" totalsRowDxfId="13"/>
    <tableColumn id="4" xr3:uid="{00000000-0010-0000-0900-000004000000}" name="ÜBER/UNTER" totalsRowFunction="sum" dataDxfId="12" totalsRowDxfId="11">
      <calculatedColumnFormula>'Ausgaben – Fortsetzung'!$C34-'Ausgaben – Fortsetzung'!$D34</calculatedColumnFormula>
    </tableColumn>
  </tableColumns>
  <tableStyleInfo name="Tabellenformatvorlage 2" showFirstColumn="0" showLastColumn="0" showRowStripes="1" showColumnStripes="0"/>
  <extLst>
    <ext xmlns:x14="http://schemas.microsoft.com/office/spreadsheetml/2009/9/main" uri="{504A1905-F514-4f6f-8877-14C23A59335A}">
      <x14:table altTextSummary="Geben Sie in dieser Tabelle die Kategorie sowie die geschätzten und tatsächlichen Reise- und Transportkosten ein. Über- oder Unterbetrag und Gesamtbetrag werden automatisch berechnet und das Symbol wird aktualisiert"/>
    </ext>
  </extLst>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A000000}" name="SonstigeAusgaben" displayName="SonstigeAusgaben" ref="B40:E51" totalsRowCount="1" headerRowDxfId="10" dataDxfId="9" totalsRowDxfId="8">
  <autoFilter ref="B40:E50" xr:uid="{00000000-0009-0000-0100-000015000000}">
    <filterColumn colId="0" hiddenButton="1"/>
    <filterColumn colId="1" hiddenButton="1"/>
    <filterColumn colId="2" hiddenButton="1"/>
    <filterColumn colId="3" hiddenButton="1"/>
  </autoFilter>
  <tableColumns count="4">
    <tableColumn id="1" xr3:uid="{00000000-0010-0000-0A00-000001000000}" name="KATEGORIE" totalsRowLabel="Sonstige Ausgaben gesamt" dataDxfId="7" totalsRowDxfId="6"/>
    <tableColumn id="2" xr3:uid="{00000000-0010-0000-0A00-000002000000}" name="GESCHÄTZT" totalsRowFunction="sum" dataDxfId="5" totalsRowDxfId="4"/>
    <tableColumn id="3" xr3:uid="{00000000-0010-0000-0A00-000003000000}" name="TATSÄCHLICH" totalsRowFunction="sum" dataDxfId="3" totalsRowDxfId="2"/>
    <tableColumn id="4" xr3:uid="{00000000-0010-0000-0A00-000004000000}" name="ÜBER/UNTER" totalsRowFunction="sum" dataDxfId="1" totalsRowDxfId="0">
      <calculatedColumnFormula>'Ausgaben – Fortsetzung'!$C41-'Ausgaben – Fortsetzung'!$D41</calculatedColumnFormula>
    </tableColumn>
  </tableColumns>
  <tableStyleInfo name="Tabellenformatvorlage 2" showFirstColumn="0" showLastColumn="0" showRowStripes="1" showColumnStripes="0"/>
  <extLst>
    <ext xmlns:x14="http://schemas.microsoft.com/office/spreadsheetml/2009/9/main" uri="{504A1905-F514-4f6f-8877-14C23A59335A}">
      <x14:table altTextSummary="Geben Sie in dieser Tabelle die Kategorie und die geschätzten und tatsächlichen sonstigen Ausgaben ein. Über- oder Unterbetrag und Gesamtbetrag werden automatisch berechnet und das Symbol wird aktualisier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Budgetübersicht" displayName="Budgetübersicht" ref="B6:E17" totalsRowCount="1" headerRowDxfId="120" dataDxfId="119" totalsRowDxfId="118">
  <autoFilter ref="B6:E16" xr:uid="{00000000-0009-0000-0100-00000B000000}"/>
  <sortState xmlns:xlrd2="http://schemas.microsoft.com/office/spreadsheetml/2017/richdata2" ref="B7:E16">
    <sortCondition ref="D6:D16"/>
  </sortState>
  <tableColumns count="4">
    <tableColumn id="1" xr3:uid="{00000000-0010-0000-0000-000001000000}" name="KATEGORIE" totalsRowLabel="Gesamtausgaben" dataDxfId="117" totalsRowDxfId="116"/>
    <tableColumn id="2" xr3:uid="{00000000-0010-0000-0000-000002000000}" name="GESCHÄTZT" totalsRowFunction="sum" dataDxfId="115" totalsRowDxfId="114"/>
    <tableColumn id="3" xr3:uid="{00000000-0010-0000-0000-000003000000}" name="TATSÄCHLICH" totalsRowFunction="sum" dataDxfId="113" totalsRowDxfId="112"/>
    <tableColumn id="4" xr3:uid="{00000000-0010-0000-0000-000004000000}" name="ÜBER/UNTER" totalsRowFunction="sum" dataDxfId="111" totalsRowDxfId="110">
      <calculatedColumnFormula>Budgetübersicht[[#This Row],[GESCHÄTZT]]-Budgetübersicht[[#This Row],[TATSÄCHLICH]]</calculatedColumnFormula>
    </tableColumn>
  </tableColumns>
  <tableStyleInfo name="Tabellenformatvorlage 2" showFirstColumn="1" showLastColumn="0" showRowStripes="0" showColumnStripes="0"/>
  <extLst>
    <ext xmlns:x14="http://schemas.microsoft.com/office/spreadsheetml/2009/9/main" uri="{504A1905-F514-4f6f-8877-14C23A59335A}">
      <x14:table altTextSummary="Kategorie, geschätzte und tatsächliche Kosten sowie Beträge über oder unter dem Budget mit Balken werden in dieser Tabelle automatisch aktualisiert."/>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Kleidung" displayName="Kleidung" ref="B5:E19" totalsRowCount="1" headerRowDxfId="109" dataDxfId="108" totalsRowDxfId="107">
  <autoFilter ref="B5:E18" xr:uid="{00000000-0009-0000-0100-00000C000000}">
    <filterColumn colId="0" hiddenButton="1"/>
    <filterColumn colId="1" hiddenButton="1"/>
    <filterColumn colId="2" hiddenButton="1"/>
    <filterColumn colId="3" hiddenButton="1"/>
  </autoFilter>
  <tableColumns count="4">
    <tableColumn id="1" xr3:uid="{00000000-0010-0000-0100-000001000000}" name="KATEGORIE" totalsRowLabel="Bekleidung gesamt" dataDxfId="106" totalsRowDxfId="105"/>
    <tableColumn id="2" xr3:uid="{00000000-0010-0000-0100-000002000000}" name="GESCHÄTZT" totalsRowFunction="sum" dataDxfId="104" totalsRowDxfId="103"/>
    <tableColumn id="3" xr3:uid="{00000000-0010-0000-0100-000003000000}" name="TATSÄCHLICH" totalsRowFunction="sum" dataDxfId="102" totalsRowDxfId="101"/>
    <tableColumn id="4" xr3:uid="{00000000-0010-0000-0100-000004000000}" name="ÜBER/UNTER" totalsRowFunction="sum" dataDxfId="100" totalsRowDxfId="99">
      <calculatedColumnFormula>'Einzelauflistung der Ausgaben'!$C6-'Einzelauflistung der Ausgaben'!$D6</calculatedColumnFormula>
    </tableColumn>
  </tableColumns>
  <tableStyleInfo name="Tabellenformatvorlage 2" showFirstColumn="0" showLastColumn="0" showRowStripes="1" showColumnStripes="0"/>
  <extLst>
    <ext xmlns:x14="http://schemas.microsoft.com/office/spreadsheetml/2009/9/main" uri="{504A1905-F514-4f6f-8877-14C23A59335A}">
      <x14:table altTextSummary="Geben Sie in dieser Tabelle die Kategorie und die geschätzten und tatsächlichen Bekleidungskosten ein. Über- oder Unterbetrag und Gesamtbetrag werden automatisch berechnet und das Symbol wird aktualisiert"/>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2000000}" name="Empfang" displayName="Empfang" ref="B22:E31" totalsRowCount="1" headerRowDxfId="98" dataDxfId="97" totalsRowDxfId="96">
  <autoFilter ref="B22:E30" xr:uid="{00000000-0009-0000-0100-00000D000000}">
    <filterColumn colId="0" hiddenButton="1"/>
    <filterColumn colId="1" hiddenButton="1"/>
    <filterColumn colId="2" hiddenButton="1"/>
    <filterColumn colId="3" hiddenButton="1"/>
  </autoFilter>
  <tableColumns count="4">
    <tableColumn id="1" xr3:uid="{00000000-0010-0000-0200-000001000000}" name="KATEGORIE" totalsRowLabel="Empfang gesamt" dataDxfId="95" totalsRowDxfId="94"/>
    <tableColumn id="2" xr3:uid="{00000000-0010-0000-0200-000002000000}" name="GESCHÄTZT" totalsRowFunction="sum" dataDxfId="93" totalsRowDxfId="92"/>
    <tableColumn id="3" xr3:uid="{00000000-0010-0000-0200-000003000000}" name="TATSÄCHLICH" totalsRowFunction="sum" dataDxfId="91" totalsRowDxfId="90"/>
    <tableColumn id="4" xr3:uid="{00000000-0010-0000-0200-000004000000}" name="ÜBER/UNTER" totalsRowFunction="sum" dataDxfId="89" totalsRowDxfId="88">
      <calculatedColumnFormula>'Einzelauflistung der Ausgaben'!$C23-'Einzelauflistung der Ausgaben'!$D23</calculatedColumnFormula>
    </tableColumn>
  </tableColumns>
  <tableStyleInfo name="Tabellenformatvorlage 2" showFirstColumn="0" showLastColumn="0" showRowStripes="1" showColumnStripes="0"/>
  <extLst>
    <ext xmlns:x14="http://schemas.microsoft.com/office/spreadsheetml/2009/9/main" uri="{504A1905-F514-4f6f-8877-14C23A59335A}">
      <x14:table altTextSummary="Geben Sie in dieser Tabelle die Kategorie sowie die geschätzten und tatsächlichen Kosten für den Empfang ohne die Kosten für Unterhaltung und Dekoration ein. Über- oder Unterbetrag und Gesamtbetrag werden automatisch berechnet und das Symbol wird aktualisiert"/>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3000000}" name="Musik" displayName="Musik" ref="B35:E38" totalsRowCount="1" headerRowDxfId="87" dataDxfId="86" totalsRowDxfId="85">
  <autoFilter ref="B35:E37" xr:uid="{00000000-0009-0000-0100-00000E000000}">
    <filterColumn colId="0" hiddenButton="1"/>
    <filterColumn colId="1" hiddenButton="1"/>
    <filterColumn colId="2" hiddenButton="1"/>
    <filterColumn colId="3" hiddenButton="1"/>
  </autoFilter>
  <tableColumns count="4">
    <tableColumn id="1" xr3:uid="{00000000-0010-0000-0300-000001000000}" name="KATEGORIE" totalsRowLabel="Musik/Unterhaltung gesamt" dataDxfId="84" totalsRowDxfId="83"/>
    <tableColumn id="2" xr3:uid="{00000000-0010-0000-0300-000002000000}" name="GESCHÄTZT" totalsRowFunction="sum" dataDxfId="82" totalsRowDxfId="81"/>
    <tableColumn id="3" xr3:uid="{00000000-0010-0000-0300-000003000000}" name="TATSÄCHLICH" totalsRowFunction="sum" dataDxfId="80" totalsRowDxfId="79"/>
    <tableColumn id="4" xr3:uid="{00000000-0010-0000-0300-000004000000}" name="ÜBER/UNTER" totalsRowFunction="sum" dataDxfId="78" totalsRowDxfId="77">
      <calculatedColumnFormula>'Einzelauflistung der Ausgaben'!$C36-'Einzelauflistung der Ausgaben'!$D36</calculatedColumnFormula>
    </tableColumn>
  </tableColumns>
  <tableStyleInfo name="Tabellenformatvorlage 2" showFirstColumn="0" showLastColumn="0" showRowStripes="1" showColumnStripes="0"/>
  <extLst>
    <ext xmlns:x14="http://schemas.microsoft.com/office/spreadsheetml/2009/9/main" uri="{504A1905-F514-4f6f-8877-14C23A59335A}">
      <x14:table altTextSummary="Geben Sie in dieser Tabelle die Kategorie sowie die geschätzten und tatsächlichen Kosten für Musik und Unterhaltung ein. Über- oder Unterbetrag und Gesamtbetrag werden automatisch berechnet und das Symbol wird aktualisiert"/>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4000000}" name="Druckmaterial" displayName="Druckmaterial" ref="B41:E51" totalsRowCount="1" headerRowDxfId="76" dataDxfId="75" totalsRowDxfId="74">
  <autoFilter ref="B41:E50" xr:uid="{00000000-0009-0000-0100-00000F000000}"/>
  <tableColumns count="4">
    <tableColumn id="1" xr3:uid="{00000000-0010-0000-0400-000001000000}" name="KATEGORIE" totalsRowLabel="Druckmaterial/Briefpapier gesamt" dataDxfId="73" totalsRowDxfId="72"/>
    <tableColumn id="2" xr3:uid="{00000000-0010-0000-0400-000002000000}" name="GESCHÄTZT" totalsRowFunction="sum" dataDxfId="71" totalsRowDxfId="70"/>
    <tableColumn id="3" xr3:uid="{00000000-0010-0000-0400-000003000000}" name="TATSÄCHLICH" totalsRowFunction="sum" dataDxfId="69" totalsRowDxfId="68"/>
    <tableColumn id="4" xr3:uid="{00000000-0010-0000-0400-000004000000}" name="ÜBER/UNTER" totalsRowFunction="sum" dataDxfId="67" totalsRowDxfId="66">
      <calculatedColumnFormula>'Einzelauflistung der Ausgaben'!$C42-'Einzelauflistung der Ausgaben'!$D42</calculatedColumnFormula>
    </tableColumn>
  </tableColumns>
  <tableStyleInfo name="Tabellenformatvorlage 2" showFirstColumn="0" showLastColumn="0" showRowStripes="1" showColumnStripes="0"/>
  <extLst>
    <ext xmlns:x14="http://schemas.microsoft.com/office/spreadsheetml/2009/9/main" uri="{504A1905-F514-4f6f-8877-14C23A59335A}">
      <x14:table altTextSummary="Geben Sie in dieser Tabelle die Kategorie sowie die geschätzten und tatsächlichen Kosten für Druck und Schreibwaren ein. Über- oder Unterbetrag und Gesamtbetrag werden automatisch berechnet und das Symbol wird aktualisiert"/>
    </ext>
  </extLst>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5000000}" name="Fotos" displayName="Fotos" ref="B54:E59" totalsRowCount="1" headerRowDxfId="65" dataDxfId="64" totalsRowDxfId="63">
  <autoFilter ref="B54:E58" xr:uid="{00000000-0009-0000-0100-000010000000}">
    <filterColumn colId="0" hiddenButton="1"/>
    <filterColumn colId="1" hiddenButton="1"/>
    <filterColumn colId="2" hiddenButton="1"/>
    <filterColumn colId="3" hiddenButton="1"/>
  </autoFilter>
  <tableColumns count="4">
    <tableColumn id="1" xr3:uid="{00000000-0010-0000-0500-000001000000}" name="KATEGORIE" totalsRowLabel="Fotografie gesamt" dataDxfId="62" totalsRowDxfId="61"/>
    <tableColumn id="2" xr3:uid="{00000000-0010-0000-0500-000002000000}" name="GESCHÄTZT" totalsRowFunction="sum" dataDxfId="60" totalsRowDxfId="59"/>
    <tableColumn id="3" xr3:uid="{00000000-0010-0000-0500-000003000000}" name="TATSÄCHLICH" totalsRowFunction="sum" dataDxfId="58" totalsRowDxfId="57"/>
    <tableColumn id="4" xr3:uid="{00000000-0010-0000-0500-000004000000}" name="ÜBER/UNTER" totalsRowFunction="sum" dataDxfId="56" totalsRowDxfId="55">
      <calculatedColumnFormula>'Einzelauflistung der Ausgaben'!$C55-'Einzelauflistung der Ausgaben'!$D55</calculatedColumnFormula>
    </tableColumn>
  </tableColumns>
  <tableStyleInfo name="Tabellenformatvorlage 2" showFirstColumn="0" showLastColumn="0" showRowStripes="1" showColumnStripes="0"/>
  <extLst>
    <ext xmlns:x14="http://schemas.microsoft.com/office/spreadsheetml/2009/9/main" uri="{504A1905-F514-4f6f-8877-14C23A59335A}">
      <x14:table altTextSummary="Geben Sie in dieser Tabelle die Kategorie sowie die geschätzten und tatsächlichen Fotokosten ein. Über- oder Unterbetrag und Gesamtbetrag werden automatisch berechnet und das Symbol wird aktualisiert"/>
    </ext>
  </extLst>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6000000}" name="Dekoration" displayName="Dekoration" ref="B5:E11" totalsRowCount="1" headerRowDxfId="54" dataDxfId="53" totalsRowDxfId="52">
  <autoFilter ref="B5:E10" xr:uid="{00000000-0009-0000-0100-000011000000}">
    <filterColumn colId="0" hiddenButton="1"/>
    <filterColumn colId="1" hiddenButton="1"/>
    <filterColumn colId="2" hiddenButton="1"/>
    <filterColumn colId="3" hiddenButton="1"/>
  </autoFilter>
  <tableColumns count="4">
    <tableColumn id="1" xr3:uid="{00000000-0010-0000-0600-000001000000}" name="KATEGORIE" totalsRowLabel="Dekoration gesamt" dataDxfId="51" totalsRowDxfId="50"/>
    <tableColumn id="2" xr3:uid="{00000000-0010-0000-0600-000002000000}" name="GESCHÄTZT" totalsRowFunction="sum" dataDxfId="49" totalsRowDxfId="48"/>
    <tableColumn id="3" xr3:uid="{00000000-0010-0000-0600-000003000000}" name="TATSÄCHLICH" totalsRowFunction="sum" dataDxfId="47" totalsRowDxfId="46"/>
    <tableColumn id="4" xr3:uid="{00000000-0010-0000-0600-000004000000}" name="ÜBER/UNTER" totalsRowFunction="sum" dataDxfId="45" totalsRowDxfId="44">
      <calculatedColumnFormula>'Ausgaben – Fortsetzung'!$C6-'Ausgaben – Fortsetzung'!$D6</calculatedColumnFormula>
    </tableColumn>
  </tableColumns>
  <tableStyleInfo name="Tabellenformatvorlage 2" showFirstColumn="0" showLastColumn="0" showRowStripes="1" showColumnStripes="0"/>
  <extLst>
    <ext xmlns:x14="http://schemas.microsoft.com/office/spreadsheetml/2009/9/main" uri="{504A1905-F514-4f6f-8877-14C23A59335A}">
      <x14:table altTextSummary="Geben Sie in dieser Tabelle die Kategorie und die geschätzten und tatsächlichen Kosten für die Dekoration ein, ohne die Kosten für Blumen. Über- oder Unterbetrag und Gesamtbetrag werden automatisch berechnet und das Symbol wird aktualisiert"/>
    </ext>
  </extLst>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7000000}" name="Blumen" displayName="Blumen" ref="B15:E21" totalsRowCount="1" headerRowDxfId="43" dataDxfId="42" totalsRowDxfId="41">
  <autoFilter ref="B15:E20" xr:uid="{00000000-0009-0000-0100-000012000000}">
    <filterColumn colId="0" hiddenButton="1"/>
    <filterColumn colId="1" hiddenButton="1"/>
    <filterColumn colId="2" hiddenButton="1"/>
    <filterColumn colId="3" hiddenButton="1"/>
  </autoFilter>
  <tableColumns count="4">
    <tableColumn id="1" xr3:uid="{00000000-0010-0000-0700-000001000000}" name="KATEGORIE" totalsRowLabel="Blumen gesamt" dataDxfId="40" totalsRowDxfId="39"/>
    <tableColumn id="2" xr3:uid="{00000000-0010-0000-0700-000002000000}" name="GESCHÄTZT" totalsRowFunction="sum" dataDxfId="38" totalsRowDxfId="37"/>
    <tableColumn id="3" xr3:uid="{00000000-0010-0000-0700-000003000000}" name="TATSÄCHLICH" totalsRowFunction="sum" dataDxfId="36" totalsRowDxfId="35"/>
    <tableColumn id="4" xr3:uid="{00000000-0010-0000-0700-000004000000}" name="ÜBER/UNTER" totalsRowFunction="sum" dataDxfId="34" totalsRowDxfId="33">
      <calculatedColumnFormula>'Ausgaben – Fortsetzung'!$C16-'Ausgaben – Fortsetzung'!$D16</calculatedColumnFormula>
    </tableColumn>
  </tableColumns>
  <tableStyleInfo name="Tabellenformatvorlage 2" showFirstColumn="0" showLastColumn="0" showRowStripes="1" showColumnStripes="0"/>
  <extLst>
    <ext xmlns:x14="http://schemas.microsoft.com/office/spreadsheetml/2009/9/main" uri="{504A1905-F514-4f6f-8877-14C23A59335A}">
      <x14:table altTextSummary="Geben Sie in dieser Tabelle die Kategorie und die geschätzten und tatsächlichen Kosten für Blumen ein. Über- oder Unterbetrag und Gesamtbetrag werden automatisch berechnet und das Symbol wird aktualisiert"/>
    </ext>
  </extLst>
</table>
</file>

<file path=xl/tables/table9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8000000}" name="Geschenke" displayName="Geschenke" ref="B24:E30" totalsRowCount="1" headerRowDxfId="32" dataDxfId="31" totalsRowDxfId="30">
  <autoFilter ref="B24:E29" xr:uid="{00000000-0009-0000-0100-000013000000}">
    <filterColumn colId="0" hiddenButton="1"/>
    <filterColumn colId="1" hiddenButton="1"/>
    <filterColumn colId="2" hiddenButton="1"/>
    <filterColumn colId="3" hiddenButton="1"/>
  </autoFilter>
  <tableColumns count="4">
    <tableColumn id="1" xr3:uid="{00000000-0010-0000-0800-000001000000}" name="KATEGORIE" totalsRowLabel="Geschenke gesamt" dataDxfId="29" totalsRowDxfId="28"/>
    <tableColumn id="2" xr3:uid="{00000000-0010-0000-0800-000002000000}" name="GESCHÄTZT" totalsRowFunction="sum" dataDxfId="27" totalsRowDxfId="26"/>
    <tableColumn id="3" xr3:uid="{00000000-0010-0000-0800-000003000000}" name="TATSÄCHLICH" totalsRowFunction="sum" dataDxfId="25" totalsRowDxfId="24"/>
    <tableColumn id="4" xr3:uid="{00000000-0010-0000-0800-000004000000}" name="ÜBER/UNTER" totalsRowFunction="sum" dataDxfId="23" totalsRowDxfId="22">
      <calculatedColumnFormula>'Ausgaben – Fortsetzung'!$C25-'Ausgaben – Fortsetzung'!$D25</calculatedColumnFormula>
    </tableColumn>
  </tableColumns>
  <tableStyleInfo name="Tabellenformatvorlage 2" showFirstColumn="0" showLastColumn="0" showRowStripes="1" showColumnStripes="0"/>
  <extLst>
    <ext xmlns:x14="http://schemas.microsoft.com/office/spreadsheetml/2009/9/main" uri="{504A1905-F514-4f6f-8877-14C23A59335A}">
      <x14:table altTextSummary="Geben Sie in dieser Tabelle die Kategorie und die geschätzten und tatsächlichen Kosten für Geschenke ein. Über- oder Unterbetrag und Gesamtbetrag werden automatisch berechnet und das Symbol wird aktualisiert"/>
    </ext>
  </extLst>
</table>
</file>

<file path=xl/theme/theme11.xml><?xml version="1.0" encoding="utf-8"?>
<a:theme xmlns:a="http://schemas.openxmlformats.org/drawingml/2006/main" name="Wedding">
  <a:themeElements>
    <a:clrScheme name="Wedding">
      <a:dk1>
        <a:sysClr val="windowText" lastClr="000000"/>
      </a:dk1>
      <a:lt1>
        <a:sysClr val="window" lastClr="FFFFFF"/>
      </a:lt1>
      <a:dk2>
        <a:srgbClr val="142836"/>
      </a:dk2>
      <a:lt2>
        <a:srgbClr val="F0F0F0"/>
      </a:lt2>
      <a:accent1>
        <a:srgbClr val="72CD9F"/>
      </a:accent1>
      <a:accent2>
        <a:srgbClr val="B6CA72"/>
      </a:accent2>
      <a:accent3>
        <a:srgbClr val="CEA273"/>
      </a:accent3>
      <a:accent4>
        <a:srgbClr val="F5A54C"/>
      </a:accent4>
      <a:accent5>
        <a:srgbClr val="CDAFDF"/>
      </a:accent5>
      <a:accent6>
        <a:srgbClr val="DB6D78"/>
      </a:accent6>
      <a:hlink>
        <a:srgbClr val="739BD4"/>
      </a:hlink>
      <a:folHlink>
        <a:srgbClr val="CDAFDF"/>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6.xml" Id="rId3" /><Relationship Type="http://schemas.openxmlformats.org/officeDocument/2006/relationships/drawing" Target="/xl/drawings/drawing11.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3" /><Relationship Type="http://schemas.openxmlformats.org/officeDocument/2006/relationships/table" Target="/xl/tables/table22.xml" Id="rId2" /><Relationship Type="http://schemas.openxmlformats.org/officeDocument/2006/relationships/printerSettings" Target="/xl/printerSettings/printerSettings31.bin" Id="rId1" /><Relationship Type="http://schemas.openxmlformats.org/officeDocument/2006/relationships/table" Target="/xl/tables/table63.xml" Id="rId6" /><Relationship Type="http://schemas.openxmlformats.org/officeDocument/2006/relationships/table" Target="/xl/tables/table54.xml" Id="rId5" /><Relationship Type="http://schemas.openxmlformats.org/officeDocument/2006/relationships/table" Target="/xl/tables/table45.xml" Id="rId4" /></Relationships>
</file>

<file path=xl/worksheets/_rels/sheet44.xml.rels>&#65279;<?xml version="1.0" encoding="utf-8"?><Relationships xmlns="http://schemas.openxmlformats.org/package/2006/relationships"><Relationship Type="http://schemas.openxmlformats.org/officeDocument/2006/relationships/table" Target="/xl/tables/table87.xml" Id="rId3" /><Relationship Type="http://schemas.openxmlformats.org/officeDocument/2006/relationships/table" Target="/xl/tables/table78.xml" Id="rId2" /><Relationship Type="http://schemas.openxmlformats.org/officeDocument/2006/relationships/printerSettings" Target="/xl/printerSettings/printerSettings44.bin" Id="rId1" /><Relationship Type="http://schemas.openxmlformats.org/officeDocument/2006/relationships/table" Target="/xl/tables/table119.xml" Id="rId6" /><Relationship Type="http://schemas.openxmlformats.org/officeDocument/2006/relationships/table" Target="/xl/tables/table1010.xml" Id="rId5" /><Relationship Type="http://schemas.openxmlformats.org/officeDocument/2006/relationships/table" Target="/xl/tables/table911.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C9579-7B9D-4945-89C6-776A7F8461C7}">
  <sheetPr>
    <tabColor theme="4" tint="-0.249977111117893"/>
  </sheetPr>
  <dimension ref="A1:E11"/>
  <sheetViews>
    <sheetView showGridLines="0" tabSelected="1" zoomScaleNormal="100" workbookViewId="0"/>
  </sheetViews>
  <sheetFormatPr baseColWidth="10" defaultColWidth="8.7109375" defaultRowHeight="12.75"/>
  <cols>
    <col min="1" max="1" width="4.7109375" style="16" customWidth="1"/>
    <col min="2" max="2" width="94.7109375" style="16" customWidth="1"/>
    <col min="3" max="3" width="4.7109375" style="16" customWidth="1"/>
    <col min="4" max="16384" width="8.7109375" style="16"/>
  </cols>
  <sheetData>
    <row r="1" spans="1:5" ht="9" customHeight="1">
      <c r="A1" s="12"/>
      <c r="B1" s="13"/>
      <c r="C1" s="62"/>
      <c r="D1" s="62"/>
      <c r="E1" s="63"/>
    </row>
    <row r="2" spans="1:5" ht="75" customHeight="1">
      <c r="B2" s="11" t="s">
        <v>0</v>
      </c>
    </row>
    <row r="3" spans="1:5" ht="10.9" customHeight="1"/>
    <row r="4" spans="1:5" ht="30" customHeight="1">
      <c r="B4" s="2" t="s">
        <v>1</v>
      </c>
    </row>
    <row r="5" spans="1:5" ht="30" customHeight="1">
      <c r="B5" s="2" t="s">
        <v>2</v>
      </c>
    </row>
    <row r="6" spans="1:5" ht="30" customHeight="1">
      <c r="B6" s="2" t="s">
        <v>3</v>
      </c>
    </row>
    <row r="7" spans="1:5" ht="26.45" customHeight="1">
      <c r="B7" s="3" t="s">
        <v>4</v>
      </c>
    </row>
    <row r="8" spans="1:5" ht="36.6" customHeight="1">
      <c r="B8" s="4" t="s">
        <v>5</v>
      </c>
    </row>
    <row r="9" spans="1:5" ht="41.25" customHeight="1">
      <c r="B9" s="2" t="s">
        <v>6</v>
      </c>
    </row>
    <row r="10" spans="1:5" ht="15.6" customHeight="1"/>
    <row r="11" spans="1:5" ht="9" customHeight="1">
      <c r="A11" s="12"/>
      <c r="B11" s="13"/>
      <c r="C11" s="62"/>
      <c r="D11" s="62"/>
      <c r="E11" s="63"/>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E42"/>
  <sheetViews>
    <sheetView showGridLines="0" zoomScaleNormal="100" zoomScaleSheetLayoutView="50" workbookViewId="0"/>
  </sheetViews>
  <sheetFormatPr baseColWidth="10" defaultColWidth="9.140625" defaultRowHeight="12.75"/>
  <cols>
    <col min="1" max="1" width="4.7109375" style="36" customWidth="1"/>
    <col min="2" max="2" width="30.7109375" style="16" customWidth="1"/>
    <col min="3" max="3" width="30.7109375" style="82" customWidth="1"/>
    <col min="4" max="4" width="34.7109375" style="82" customWidth="1"/>
    <col min="5" max="5" width="22.7109375" style="82" customWidth="1"/>
    <col min="6" max="6" width="4.7109375" style="16" customWidth="1"/>
    <col min="7" max="16384" width="9.140625" style="16"/>
  </cols>
  <sheetData>
    <row r="1" spans="1:5" ht="9" customHeight="1">
      <c r="A1" s="12"/>
      <c r="B1" s="13"/>
      <c r="C1" s="14"/>
      <c r="D1" s="14"/>
      <c r="E1" s="15"/>
    </row>
    <row r="2" spans="1:5" s="35" customFormat="1" ht="28.9" customHeight="1">
      <c r="A2" s="52" t="s">
        <v>7</v>
      </c>
      <c r="B2" s="7" t="s">
        <v>10</v>
      </c>
      <c r="C2" s="53"/>
      <c r="D2" s="58" t="s">
        <v>25</v>
      </c>
      <c r="E2" s="54"/>
    </row>
    <row r="3" spans="1:5" ht="30.75" customHeight="1">
      <c r="A3" s="31" t="s">
        <v>8</v>
      </c>
      <c r="B3" s="64">
        <v>45192</v>
      </c>
      <c r="C3" s="83"/>
      <c r="D3" s="55">
        <f ca="1">B3-TODAY()</f>
        <v>179</v>
      </c>
      <c r="E3" s="84"/>
    </row>
    <row r="4" spans="1:5" s="20" customFormat="1" ht="75" customHeight="1">
      <c r="A4" s="17"/>
      <c r="B4" s="86" t="s">
        <v>11</v>
      </c>
      <c r="C4" s="86"/>
      <c r="D4" s="86"/>
      <c r="E4" s="56"/>
    </row>
    <row r="5" spans="1:5" ht="19.899999999999999" customHeight="1">
      <c r="A5" s="12"/>
      <c r="B5" s="22"/>
      <c r="C5" s="22"/>
      <c r="D5" s="23"/>
      <c r="E5" s="16"/>
    </row>
    <row r="6" spans="1:5" s="20" customFormat="1" ht="19.899999999999999" customHeight="1">
      <c r="A6" s="31" t="s">
        <v>9</v>
      </c>
      <c r="B6" s="59" t="s">
        <v>12</v>
      </c>
      <c r="C6" s="60" t="s">
        <v>24</v>
      </c>
      <c r="D6" s="60" t="s">
        <v>26</v>
      </c>
      <c r="E6" s="61" t="s">
        <v>27</v>
      </c>
    </row>
    <row r="7" spans="1:5" s="20" customFormat="1" ht="19.899999999999999" customHeight="1">
      <c r="A7" s="17"/>
      <c r="B7" s="20" t="s">
        <v>13</v>
      </c>
      <c r="C7" s="65">
        <f>Reise_Transport_Gesamt_Plan</f>
        <v>100</v>
      </c>
      <c r="D7" s="65">
        <f>Reise_Transport_Gesamt_Ist</f>
        <v>165</v>
      </c>
      <c r="E7" s="66">
        <f>Budgetübersicht[[#This Row],[GESCHÄTZT]]-Budgetübersicht[[#This Row],[TATSÄCHLICH]]</f>
        <v>-65</v>
      </c>
    </row>
    <row r="8" spans="1:5" ht="19.899999999999999" customHeight="1">
      <c r="B8" s="20" t="s">
        <v>14</v>
      </c>
      <c r="C8" s="65">
        <f>Musik_Unterhaltung_Gesamt_Plan</f>
        <v>600</v>
      </c>
      <c r="D8" s="65">
        <f>Musik_Unterhaltung_Gesamt_Ist</f>
        <v>400</v>
      </c>
      <c r="E8" s="66">
        <f>Budgetübersicht[[#This Row],[GESCHÄTZT]]-Budgetübersicht[[#This Row],[TATSÄCHLICH]]</f>
        <v>200</v>
      </c>
    </row>
    <row r="9" spans="1:5" ht="19.899999999999999" customHeight="1">
      <c r="B9" s="20" t="s">
        <v>15</v>
      </c>
      <c r="C9" s="65">
        <f>Deko_Gesamt_Plan</f>
        <v>700</v>
      </c>
      <c r="D9" s="65">
        <f>Deko_Gesamt_Ist</f>
        <v>720</v>
      </c>
      <c r="E9" s="66">
        <f>Budgetübersicht[[#This Row],[GESCHÄTZT]]-Budgetübersicht[[#This Row],[TATSÄCHLICH]]</f>
        <v>-20</v>
      </c>
    </row>
    <row r="10" spans="1:5" ht="19.899999999999999" customHeight="1">
      <c r="B10" s="20" t="s">
        <v>16</v>
      </c>
      <c r="C10" s="65">
        <f>Blumen_Gesamt_Plan</f>
        <v>900</v>
      </c>
      <c r="D10" s="65">
        <f>Blumen_Gesamt_Ist</f>
        <v>850</v>
      </c>
      <c r="E10" s="66">
        <f>Budgetübersicht[[#This Row],[GESCHÄTZT]]-Budgetübersicht[[#This Row],[TATSÄCHLICH]]</f>
        <v>50</v>
      </c>
    </row>
    <row r="11" spans="1:5" ht="19.899999999999999" customHeight="1">
      <c r="B11" s="20" t="s">
        <v>17</v>
      </c>
      <c r="C11" s="65">
        <f>Druckmaterial_Briefpapier_Gesamt_Plan</f>
        <v>935</v>
      </c>
      <c r="D11" s="65">
        <f>Druckmaterial_Briefpapier_Gesamt_Ist</f>
        <v>870</v>
      </c>
      <c r="E11" s="66">
        <f>Budgetübersicht[[#This Row],[GESCHÄTZT]]-Budgetübersicht[[#This Row],[TATSÄCHLICH]]</f>
        <v>65</v>
      </c>
    </row>
    <row r="12" spans="1:5" ht="19.899999999999999" customHeight="1">
      <c r="B12" s="20" t="s">
        <v>18</v>
      </c>
      <c r="C12" s="65">
        <f>Empfang_Gesamt_Plan</f>
        <v>1050</v>
      </c>
      <c r="D12" s="65">
        <f>Empfang_Gesamt_Ist</f>
        <v>928</v>
      </c>
      <c r="E12" s="66">
        <f>Budgetübersicht[[#This Row],[GESCHÄTZT]]-Budgetübersicht[[#This Row],[TATSÄCHLICH]]</f>
        <v>122</v>
      </c>
    </row>
    <row r="13" spans="1:5" ht="19.899999999999999" customHeight="1">
      <c r="B13" s="20" t="s">
        <v>19</v>
      </c>
      <c r="C13" s="65">
        <f>Sonstige_Ausgaben_Gesamt_Plan</f>
        <v>885</v>
      </c>
      <c r="D13" s="65">
        <f>Sonstige_Ausgaben_Gesamt_Ist</f>
        <v>1021</v>
      </c>
      <c r="E13" s="66">
        <f>Budgetübersicht[[#This Row],[GESCHÄTZT]]-Budgetübersicht[[#This Row],[TATSÄCHLICH]]</f>
        <v>-136</v>
      </c>
    </row>
    <row r="14" spans="1:5" ht="19.899999999999999" customHeight="1">
      <c r="B14" s="20" t="s">
        <v>20</v>
      </c>
      <c r="C14" s="65">
        <f>Geschenkte_Gesamt_Plan</f>
        <v>1345</v>
      </c>
      <c r="D14" s="65">
        <f>Geschenke_Gesamt_Ist</f>
        <v>1075</v>
      </c>
      <c r="E14" s="66">
        <f>Budgetübersicht[[#This Row],[GESCHÄTZT]]-Budgetübersicht[[#This Row],[TATSÄCHLICH]]</f>
        <v>270</v>
      </c>
    </row>
    <row r="15" spans="1:5" ht="19.899999999999999" customHeight="1">
      <c r="B15" s="20" t="s">
        <v>21</v>
      </c>
      <c r="C15" s="65">
        <f>Fotografie_Gesamt_Plan</f>
        <v>1625</v>
      </c>
      <c r="D15" s="65">
        <f>Fotografie_Gesamt_Ist</f>
        <v>1575</v>
      </c>
      <c r="E15" s="66">
        <f>Budgetübersicht[[#This Row],[GESCHÄTZT]]-Budgetübersicht[[#This Row],[TATSÄCHLICH]]</f>
        <v>50</v>
      </c>
    </row>
    <row r="16" spans="1:5" ht="19.899999999999999" customHeight="1">
      <c r="B16" s="20" t="s">
        <v>22</v>
      </c>
      <c r="C16" s="65">
        <f>Bekleidung_Gesamt_Plan</f>
        <v>9490</v>
      </c>
      <c r="D16" s="65">
        <f>Bekleidung_Gesamt_Ist</f>
        <v>9770</v>
      </c>
      <c r="E16" s="66">
        <f>Budgetübersicht[[#This Row],[GESCHÄTZT]]-Budgetübersicht[[#This Row],[TATSÄCHLICH]]</f>
        <v>-280</v>
      </c>
    </row>
    <row r="17" spans="2:5" ht="19.899999999999999" customHeight="1">
      <c r="B17" s="6" t="s">
        <v>23</v>
      </c>
      <c r="C17" s="67">
        <f>SUBTOTAL(109,Budgetübersicht[GESCHÄTZT])</f>
        <v>17630</v>
      </c>
      <c r="D17" s="67">
        <f>SUBTOTAL(109,Budgetübersicht[TATSÄCHLICH])</f>
        <v>17374</v>
      </c>
      <c r="E17" s="68">
        <f>SUBTOTAL(109,Budgetübersicht[ÜBER/UNTER])</f>
        <v>256</v>
      </c>
    </row>
    <row r="18" spans="2:5" ht="19.899999999999999" customHeight="1">
      <c r="B18" s="85"/>
      <c r="C18" s="85"/>
      <c r="D18" s="85"/>
      <c r="E18" s="85"/>
    </row>
    <row r="19" spans="2:5" ht="15" customHeight="1">
      <c r="B19" s="85"/>
      <c r="C19" s="85"/>
      <c r="D19" s="85"/>
      <c r="E19" s="85"/>
    </row>
    <row r="20" spans="2:5" ht="15" customHeight="1">
      <c r="B20" s="85"/>
      <c r="C20" s="85"/>
      <c r="D20" s="85"/>
      <c r="E20" s="85"/>
    </row>
    <row r="21" spans="2:5" ht="15" customHeight="1">
      <c r="B21" s="85"/>
      <c r="C21" s="85"/>
      <c r="D21" s="85"/>
      <c r="E21" s="85"/>
    </row>
    <row r="22" spans="2:5" ht="15" customHeight="1">
      <c r="B22" s="85"/>
      <c r="C22" s="85"/>
      <c r="D22" s="85"/>
      <c r="E22" s="85"/>
    </row>
    <row r="23" spans="2:5" ht="15" customHeight="1">
      <c r="B23" s="85"/>
      <c r="C23" s="85"/>
      <c r="D23" s="85"/>
      <c r="E23" s="85"/>
    </row>
    <row r="24" spans="2:5" ht="15" customHeight="1">
      <c r="B24" s="85"/>
      <c r="C24" s="85"/>
      <c r="D24" s="85"/>
      <c r="E24" s="85"/>
    </row>
    <row r="25" spans="2:5" ht="15" customHeight="1">
      <c r="B25" s="85"/>
      <c r="C25" s="85"/>
      <c r="D25" s="85"/>
      <c r="E25" s="85"/>
    </row>
    <row r="26" spans="2:5" ht="15" customHeight="1">
      <c r="B26" s="85"/>
      <c r="C26" s="85"/>
      <c r="D26" s="85"/>
      <c r="E26" s="85"/>
    </row>
    <row r="27" spans="2:5" ht="15" customHeight="1">
      <c r="B27" s="85"/>
      <c r="C27" s="85"/>
      <c r="D27" s="85"/>
      <c r="E27" s="85"/>
    </row>
    <row r="28" spans="2:5" ht="15" customHeight="1">
      <c r="B28" s="85"/>
      <c r="C28" s="85"/>
      <c r="D28" s="85"/>
      <c r="E28" s="85"/>
    </row>
    <row r="29" spans="2:5" ht="15" customHeight="1">
      <c r="B29" s="85"/>
      <c r="C29" s="85"/>
      <c r="D29" s="85"/>
      <c r="E29" s="85"/>
    </row>
    <row r="30" spans="2:5" ht="15" customHeight="1">
      <c r="B30" s="85"/>
      <c r="C30" s="85"/>
      <c r="D30" s="85"/>
      <c r="E30" s="85"/>
    </row>
    <row r="31" spans="2:5" ht="15" customHeight="1">
      <c r="B31" s="85"/>
      <c r="C31" s="85"/>
      <c r="D31" s="85"/>
      <c r="E31" s="85"/>
    </row>
    <row r="32" spans="2:5" ht="15" customHeight="1">
      <c r="B32" s="85"/>
      <c r="C32" s="85"/>
      <c r="D32" s="85"/>
      <c r="E32" s="85"/>
    </row>
    <row r="33" spans="2:5" ht="15" customHeight="1">
      <c r="B33" s="85"/>
      <c r="C33" s="85"/>
      <c r="D33" s="85"/>
      <c r="E33" s="85"/>
    </row>
    <row r="34" spans="2:5" ht="15" customHeight="1">
      <c r="B34" s="85"/>
      <c r="C34" s="85"/>
      <c r="D34" s="85"/>
      <c r="E34" s="85"/>
    </row>
    <row r="35" spans="2:5" ht="15" customHeight="1">
      <c r="B35" s="85"/>
      <c r="C35" s="85"/>
      <c r="D35" s="85"/>
      <c r="E35" s="85"/>
    </row>
    <row r="36" spans="2:5" ht="15" customHeight="1">
      <c r="B36" s="85"/>
      <c r="C36" s="85"/>
      <c r="D36" s="85"/>
      <c r="E36" s="85"/>
    </row>
    <row r="37" spans="2:5" ht="15" customHeight="1">
      <c r="B37" s="85"/>
      <c r="C37" s="85"/>
      <c r="D37" s="85"/>
      <c r="E37" s="85"/>
    </row>
    <row r="38" spans="2:5" ht="15" customHeight="1">
      <c r="B38" s="85"/>
      <c r="C38" s="85"/>
      <c r="D38" s="85"/>
      <c r="E38" s="85"/>
    </row>
    <row r="39" spans="2:5" ht="15" customHeight="1">
      <c r="B39" s="85"/>
      <c r="C39" s="85"/>
      <c r="D39" s="85"/>
      <c r="E39" s="85"/>
    </row>
    <row r="40" spans="2:5" ht="15" customHeight="1">
      <c r="B40" s="85"/>
      <c r="C40" s="85"/>
      <c r="D40" s="85"/>
      <c r="E40" s="85"/>
    </row>
    <row r="41" spans="2:5" ht="15" customHeight="1">
      <c r="B41" s="85"/>
      <c r="C41" s="85"/>
      <c r="D41" s="85"/>
      <c r="E41" s="85"/>
    </row>
    <row r="42" spans="2:5" ht="15" customHeight="1">
      <c r="B42" s="57"/>
      <c r="C42" s="81"/>
      <c r="D42" s="81"/>
      <c r="E42" s="81"/>
    </row>
  </sheetData>
  <mergeCells count="2">
    <mergeCell ref="B18:E41"/>
    <mergeCell ref="B4:D4"/>
  </mergeCells>
  <phoneticPr fontId="2" type="noConversion"/>
  <conditionalFormatting sqref="E7:E16">
    <cfRule type="iconSet" priority="1">
      <iconSet iconSet="3ArrowsGray">
        <cfvo type="percent" val="0"/>
        <cfvo type="percent" val="33"/>
        <cfvo type="percent" val="67"/>
      </iconSet>
    </cfRule>
  </conditionalFormatting>
  <pageMargins left="0.7" right="0.7" top="0.75" bottom="0.75" header="0.3" footer="0.3"/>
  <pageSetup paperSize="9" fitToWidth="0" orientation="portrait" r:id="rId1"/>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G59"/>
  <sheetViews>
    <sheetView showGridLines="0" zoomScaleNormal="100" workbookViewId="0"/>
  </sheetViews>
  <sheetFormatPr baseColWidth="10" defaultColWidth="8.7109375" defaultRowHeight="15" customHeight="1"/>
  <cols>
    <col min="1" max="1" width="4.7109375" style="26" customWidth="1"/>
    <col min="2" max="2" width="34.7109375" style="37" customWidth="1"/>
    <col min="3" max="5" width="25.7109375" style="16" customWidth="1"/>
    <col min="6" max="6" width="4.7109375" style="16" customWidth="1"/>
    <col min="7" max="16384" width="8.7109375" style="16"/>
  </cols>
  <sheetData>
    <row r="1" spans="1:7" ht="9" customHeight="1">
      <c r="A1" s="12"/>
      <c r="B1" s="13"/>
      <c r="C1" s="14"/>
      <c r="D1" s="14"/>
      <c r="E1" s="15"/>
    </row>
    <row r="2" spans="1:7" s="20" customFormat="1" ht="75" customHeight="1">
      <c r="A2" s="17"/>
      <c r="B2" s="86" t="s">
        <v>38</v>
      </c>
      <c r="C2" s="86"/>
      <c r="D2" s="86"/>
      <c r="E2" s="86"/>
      <c r="F2" s="18"/>
      <c r="G2" s="19"/>
    </row>
    <row r="3" spans="1:7" ht="19.899999999999999" customHeight="1">
      <c r="A3" s="12"/>
      <c r="B3" s="21"/>
      <c r="C3" s="22"/>
      <c r="D3" s="22"/>
      <c r="E3" s="23"/>
    </row>
    <row r="4" spans="1:7" ht="30" customHeight="1">
      <c r="A4" s="24" t="s">
        <v>28</v>
      </c>
      <c r="B4" s="38" t="s">
        <v>22</v>
      </c>
      <c r="C4" s="74"/>
      <c r="F4" s="16" t="s">
        <v>84</v>
      </c>
    </row>
    <row r="5" spans="1:7" ht="19.899999999999999" customHeight="1">
      <c r="A5" s="25" t="s">
        <v>29</v>
      </c>
      <c r="B5" s="40" t="s">
        <v>12</v>
      </c>
      <c r="C5" s="40" t="s">
        <v>24</v>
      </c>
      <c r="D5" s="40" t="s">
        <v>26</v>
      </c>
      <c r="E5" s="41" t="s">
        <v>27</v>
      </c>
      <c r="F5" s="16" t="s">
        <v>84</v>
      </c>
    </row>
    <row r="6" spans="1:7" ht="19.899999999999999" customHeight="1">
      <c r="B6" s="27" t="s">
        <v>39</v>
      </c>
      <c r="C6" s="69">
        <v>1500</v>
      </c>
      <c r="D6" s="69">
        <v>1500</v>
      </c>
      <c r="E6" s="70">
        <f>'Einzelauflistung der Ausgaben'!$C6-'Einzelauflistung der Ausgaben'!$D6</f>
        <v>0</v>
      </c>
    </row>
    <row r="7" spans="1:7" ht="19.899999999999999" customHeight="1">
      <c r="B7" s="27" t="s">
        <v>40</v>
      </c>
      <c r="C7" s="69">
        <v>2000</v>
      </c>
      <c r="D7" s="69">
        <v>2300</v>
      </c>
      <c r="E7" s="70">
        <f>'Einzelauflistung der Ausgaben'!$C7-'Einzelauflistung der Ausgaben'!$D7</f>
        <v>-300</v>
      </c>
    </row>
    <row r="8" spans="1:7" ht="19.899999999999999" customHeight="1">
      <c r="B8" s="28" t="s">
        <v>41</v>
      </c>
      <c r="C8" s="69">
        <v>3000</v>
      </c>
      <c r="D8" s="69">
        <v>2750</v>
      </c>
      <c r="E8" s="70">
        <f>'Einzelauflistung der Ausgaben'!$C8-'Einzelauflistung der Ausgaben'!$D8</f>
        <v>250</v>
      </c>
    </row>
    <row r="9" spans="1:7" ht="19.899999999999999" customHeight="1">
      <c r="B9" s="28" t="s">
        <v>42</v>
      </c>
      <c r="C9" s="69">
        <v>500</v>
      </c>
      <c r="D9" s="69">
        <v>500</v>
      </c>
      <c r="E9" s="70">
        <f>'Einzelauflistung der Ausgaben'!$C9-'Einzelauflistung der Ausgaben'!$D9</f>
        <v>0</v>
      </c>
    </row>
    <row r="10" spans="1:7" ht="19.899999999999999" customHeight="1">
      <c r="B10" s="28" t="s">
        <v>43</v>
      </c>
      <c r="C10" s="69">
        <v>350</v>
      </c>
      <c r="D10" s="69">
        <v>300</v>
      </c>
      <c r="E10" s="70">
        <f>'Einzelauflistung der Ausgaben'!$C10-'Einzelauflistung der Ausgaben'!$D10</f>
        <v>50</v>
      </c>
    </row>
    <row r="11" spans="1:7" ht="19.899999999999999" customHeight="1">
      <c r="B11" s="28" t="s">
        <v>44</v>
      </c>
      <c r="C11" s="69">
        <v>400</v>
      </c>
      <c r="D11" s="69">
        <v>550</v>
      </c>
      <c r="E11" s="70">
        <f>'Einzelauflistung der Ausgaben'!$C11-'Einzelauflistung der Ausgaben'!$D11</f>
        <v>-150</v>
      </c>
    </row>
    <row r="12" spans="1:7" ht="19.899999999999999" customHeight="1">
      <c r="B12" s="28" t="s">
        <v>45</v>
      </c>
      <c r="C12" s="69">
        <v>20</v>
      </c>
      <c r="D12" s="69">
        <v>20</v>
      </c>
      <c r="E12" s="70">
        <f>'Einzelauflistung der Ausgaben'!$C12-'Einzelauflistung der Ausgaben'!$D12</f>
        <v>0</v>
      </c>
    </row>
    <row r="13" spans="1:7" ht="19.899999999999999" customHeight="1">
      <c r="B13" s="27" t="s">
        <v>46</v>
      </c>
      <c r="C13" s="69">
        <v>300</v>
      </c>
      <c r="D13" s="69">
        <v>250</v>
      </c>
      <c r="E13" s="70">
        <f>'Einzelauflistung der Ausgaben'!$C13-'Einzelauflistung der Ausgaben'!$D13</f>
        <v>50</v>
      </c>
    </row>
    <row r="14" spans="1:7" ht="19.899999999999999" customHeight="1">
      <c r="B14" s="28" t="s">
        <v>47</v>
      </c>
      <c r="C14" s="69">
        <v>300</v>
      </c>
      <c r="D14" s="69">
        <v>350</v>
      </c>
      <c r="E14" s="70">
        <f>'Einzelauflistung der Ausgaben'!$C14-'Einzelauflistung der Ausgaben'!$D14</f>
        <v>-50</v>
      </c>
    </row>
    <row r="15" spans="1:7" ht="19.899999999999999" customHeight="1">
      <c r="B15" s="28" t="s">
        <v>48</v>
      </c>
      <c r="C15" s="69">
        <v>500</v>
      </c>
      <c r="D15" s="69">
        <v>500</v>
      </c>
      <c r="E15" s="70">
        <f>'Einzelauflistung der Ausgaben'!$C15-'Einzelauflistung der Ausgaben'!$D15</f>
        <v>0</v>
      </c>
    </row>
    <row r="16" spans="1:7" ht="19.899999999999999" customHeight="1">
      <c r="B16" s="27" t="s">
        <v>49</v>
      </c>
      <c r="C16" s="69">
        <v>200</v>
      </c>
      <c r="D16" s="69">
        <v>175</v>
      </c>
      <c r="E16" s="70">
        <f>'Einzelauflistung der Ausgaben'!$C16-'Einzelauflistung der Ausgaben'!$D16</f>
        <v>25</v>
      </c>
    </row>
    <row r="17" spans="1:5" ht="19.899999999999999" customHeight="1">
      <c r="B17" s="28" t="s">
        <v>50</v>
      </c>
      <c r="C17" s="69">
        <v>400</v>
      </c>
      <c r="D17" s="69">
        <v>550</v>
      </c>
      <c r="E17" s="70">
        <f>'Einzelauflistung der Ausgaben'!$C17-'Einzelauflistung der Ausgaben'!$D17</f>
        <v>-150</v>
      </c>
    </row>
    <row r="18" spans="1:5" ht="19.899999999999999" customHeight="1">
      <c r="A18" s="1"/>
      <c r="B18" s="28" t="s">
        <v>51</v>
      </c>
      <c r="C18" s="69">
        <v>20</v>
      </c>
      <c r="D18" s="69">
        <v>25</v>
      </c>
      <c r="E18" s="70">
        <f>'Einzelauflistung der Ausgaben'!$C18-'Einzelauflistung der Ausgaben'!$D18</f>
        <v>-5</v>
      </c>
    </row>
    <row r="19" spans="1:5" ht="19.899999999999999" customHeight="1">
      <c r="A19" s="12"/>
      <c r="B19" s="8" t="s">
        <v>52</v>
      </c>
      <c r="C19" s="71">
        <f>SUBTOTAL(109,Kleidung[GESCHÄTZT])</f>
        <v>9490</v>
      </c>
      <c r="D19" s="71">
        <f>SUBTOTAL(109,Kleidung[TATSÄCHLICH])</f>
        <v>9770</v>
      </c>
      <c r="E19" s="72">
        <f>SUBTOTAL(109,Kleidung[ÜBER/UNTER])</f>
        <v>-280</v>
      </c>
    </row>
    <row r="20" spans="1:5" ht="15" customHeight="1">
      <c r="A20" s="12"/>
      <c r="B20" s="29"/>
      <c r="C20" s="29"/>
      <c r="D20" s="29"/>
      <c r="E20" s="30"/>
    </row>
    <row r="21" spans="1:5" ht="24" customHeight="1">
      <c r="A21" s="31" t="s">
        <v>30</v>
      </c>
      <c r="B21" s="38" t="s">
        <v>53</v>
      </c>
      <c r="C21" s="73"/>
      <c r="D21" s="42"/>
      <c r="E21" s="43"/>
    </row>
    <row r="22" spans="1:5" ht="19.899999999999999" customHeight="1">
      <c r="A22" s="31" t="s">
        <v>31</v>
      </c>
      <c r="B22" s="40" t="s">
        <v>12</v>
      </c>
      <c r="C22" s="40" t="s">
        <v>24</v>
      </c>
      <c r="D22" s="40" t="s">
        <v>26</v>
      </c>
      <c r="E22" s="41" t="s">
        <v>27</v>
      </c>
    </row>
    <row r="23" spans="1:5" ht="19.899999999999999" customHeight="1">
      <c r="B23" s="27" t="s">
        <v>54</v>
      </c>
      <c r="C23" s="69">
        <v>200</v>
      </c>
      <c r="D23" s="69">
        <v>150</v>
      </c>
      <c r="E23" s="70">
        <f>'Einzelauflistung der Ausgaben'!$C23-'Einzelauflistung der Ausgaben'!$D23</f>
        <v>50</v>
      </c>
    </row>
    <row r="24" spans="1:5" ht="19.899999999999999" customHeight="1">
      <c r="B24" s="27" t="s">
        <v>55</v>
      </c>
      <c r="C24" s="69">
        <v>100</v>
      </c>
      <c r="D24" s="69">
        <v>50</v>
      </c>
      <c r="E24" s="70">
        <f>'Einzelauflistung der Ausgaben'!$C24-'Einzelauflistung der Ausgaben'!$D24</f>
        <v>50</v>
      </c>
    </row>
    <row r="25" spans="1:5" ht="19.899999999999999" customHeight="1">
      <c r="B25" s="28" t="s">
        <v>56</v>
      </c>
      <c r="C25" s="69">
        <v>0</v>
      </c>
      <c r="D25" s="69">
        <v>0</v>
      </c>
      <c r="E25" s="70">
        <f>'Einzelauflistung der Ausgaben'!$C25-'Einzelauflistung der Ausgaben'!$D25</f>
        <v>0</v>
      </c>
    </row>
    <row r="26" spans="1:5" ht="19.899999999999999" customHeight="1">
      <c r="B26" s="28" t="s">
        <v>57</v>
      </c>
      <c r="C26" s="69">
        <v>0</v>
      </c>
      <c r="D26" s="69">
        <v>0</v>
      </c>
      <c r="E26" s="70">
        <f>'Einzelauflistung der Ausgaben'!$C26-'Einzelauflistung der Ausgaben'!$D26</f>
        <v>0</v>
      </c>
    </row>
    <row r="27" spans="1:5" ht="19.899999999999999" customHeight="1">
      <c r="B27" s="28" t="s">
        <v>58</v>
      </c>
      <c r="C27" s="69">
        <v>0</v>
      </c>
      <c r="D27" s="69">
        <v>0</v>
      </c>
      <c r="E27" s="70">
        <f>'Einzelauflistung der Ausgaben'!$C27-'Einzelauflistung der Ausgaben'!$D27</f>
        <v>0</v>
      </c>
    </row>
    <row r="28" spans="1:5" ht="19.899999999999999" customHeight="1">
      <c r="B28" s="28" t="s">
        <v>59</v>
      </c>
      <c r="C28" s="69">
        <v>700</v>
      </c>
      <c r="D28" s="69">
        <v>700</v>
      </c>
      <c r="E28" s="70">
        <f>'Einzelauflistung der Ausgaben'!$C28-'Einzelauflistung der Ausgaben'!$D28</f>
        <v>0</v>
      </c>
    </row>
    <row r="29" spans="1:5" ht="19.899999999999999" customHeight="1">
      <c r="B29" s="28" t="s">
        <v>60</v>
      </c>
      <c r="C29" s="69">
        <v>50</v>
      </c>
      <c r="D29" s="69">
        <v>28</v>
      </c>
      <c r="E29" s="70">
        <f>'Einzelauflistung der Ausgaben'!$C29-'Einzelauflistung der Ausgaben'!$D29</f>
        <v>22</v>
      </c>
    </row>
    <row r="30" spans="1:5" ht="19.899999999999999" customHeight="1">
      <c r="B30" s="28" t="s">
        <v>61</v>
      </c>
      <c r="C30" s="69">
        <v>0</v>
      </c>
      <c r="D30" s="69">
        <v>0</v>
      </c>
      <c r="E30" s="70">
        <f>'Einzelauflistung der Ausgaben'!$C30-'Einzelauflistung der Ausgaben'!$D30</f>
        <v>0</v>
      </c>
    </row>
    <row r="31" spans="1:5" ht="19.899999999999999" customHeight="1">
      <c r="A31" s="12"/>
      <c r="B31" s="8" t="s">
        <v>62</v>
      </c>
      <c r="C31" s="71">
        <f>SUBTOTAL(109,Empfang[GESCHÄTZT])</f>
        <v>1050</v>
      </c>
      <c r="D31" s="71">
        <f>SUBTOTAL(109,Empfang[TATSÄCHLICH])</f>
        <v>928</v>
      </c>
      <c r="E31" s="72">
        <f>SUBTOTAL(109,Empfang[ÜBER/UNTER])</f>
        <v>122</v>
      </c>
    </row>
    <row r="32" spans="1:5" ht="15" customHeight="1">
      <c r="B32" s="21" t="s">
        <v>63</v>
      </c>
      <c r="C32" s="21"/>
      <c r="D32" s="21"/>
      <c r="E32" s="32"/>
    </row>
    <row r="33" spans="1:5" ht="15" customHeight="1">
      <c r="B33" s="21"/>
      <c r="C33" s="21"/>
      <c r="D33" s="21"/>
      <c r="E33" s="32"/>
    </row>
    <row r="34" spans="1:5" ht="24" customHeight="1">
      <c r="A34" s="31" t="s">
        <v>32</v>
      </c>
      <c r="B34" s="44" t="s">
        <v>64</v>
      </c>
      <c r="C34" s="73"/>
      <c r="D34" s="42"/>
      <c r="E34" s="43"/>
    </row>
    <row r="35" spans="1:5" ht="19.899999999999999" customHeight="1">
      <c r="A35" s="33" t="s">
        <v>33</v>
      </c>
      <c r="B35" s="40" t="s">
        <v>12</v>
      </c>
      <c r="C35" s="40" t="s">
        <v>24</v>
      </c>
      <c r="D35" s="40" t="s">
        <v>26</v>
      </c>
      <c r="E35" s="41" t="s">
        <v>27</v>
      </c>
    </row>
    <row r="36" spans="1:5" ht="19.899999999999999" customHeight="1">
      <c r="A36" s="12"/>
      <c r="B36" s="27" t="s">
        <v>65</v>
      </c>
      <c r="C36" s="69">
        <v>400</v>
      </c>
      <c r="D36" s="69">
        <v>400</v>
      </c>
      <c r="E36" s="70">
        <f>'Einzelauflistung der Ausgaben'!$C36-'Einzelauflistung der Ausgaben'!$D36</f>
        <v>0</v>
      </c>
    </row>
    <row r="37" spans="1:5" ht="19.899999999999999" customHeight="1">
      <c r="B37" s="28" t="s">
        <v>66</v>
      </c>
      <c r="C37" s="69">
        <v>200</v>
      </c>
      <c r="D37" s="69">
        <v>0</v>
      </c>
      <c r="E37" s="70">
        <f>'Einzelauflistung der Ausgaben'!$C37-'Einzelauflistung der Ausgaben'!$D37</f>
        <v>200</v>
      </c>
    </row>
    <row r="38" spans="1:5" ht="19.899999999999999" customHeight="1">
      <c r="B38" s="9" t="s">
        <v>67</v>
      </c>
      <c r="C38" s="71">
        <f>SUBTOTAL(109,Musik[GESCHÄTZT])</f>
        <v>600</v>
      </c>
      <c r="D38" s="71">
        <f>SUBTOTAL(109,Musik[TATSÄCHLICH])</f>
        <v>400</v>
      </c>
      <c r="E38" s="72">
        <f>SUBTOTAL(109,Musik[ÜBER/UNTER])</f>
        <v>200</v>
      </c>
    </row>
    <row r="39" spans="1:5" ht="15" customHeight="1">
      <c r="B39" s="28"/>
      <c r="C39" s="28"/>
      <c r="D39" s="28"/>
      <c r="E39" s="34"/>
    </row>
    <row r="40" spans="1:5" ht="24" customHeight="1">
      <c r="A40" s="31" t="s">
        <v>34</v>
      </c>
      <c r="B40" s="44" t="s">
        <v>68</v>
      </c>
      <c r="C40" s="73"/>
      <c r="D40" s="42"/>
      <c r="E40" s="45"/>
    </row>
    <row r="41" spans="1:5" ht="19.899999999999999" customHeight="1">
      <c r="A41" s="36" t="s">
        <v>35</v>
      </c>
      <c r="B41" s="40" t="s">
        <v>12</v>
      </c>
      <c r="C41" s="40" t="s">
        <v>24</v>
      </c>
      <c r="D41" s="40" t="s">
        <v>26</v>
      </c>
      <c r="E41" s="41" t="s">
        <v>27</v>
      </c>
    </row>
    <row r="42" spans="1:5" ht="19.899999999999999" customHeight="1">
      <c r="B42" s="28" t="s">
        <v>69</v>
      </c>
      <c r="C42" s="69">
        <v>500</v>
      </c>
      <c r="D42" s="69">
        <v>450</v>
      </c>
      <c r="E42" s="70">
        <f>'Einzelauflistung der Ausgaben'!$C42-'Einzelauflistung der Ausgaben'!$D42</f>
        <v>50</v>
      </c>
    </row>
    <row r="43" spans="1:5" ht="19.899999999999999" customHeight="1">
      <c r="B43" s="28" t="s">
        <v>70</v>
      </c>
      <c r="C43" s="69">
        <v>200</v>
      </c>
      <c r="D43" s="69">
        <v>175</v>
      </c>
      <c r="E43" s="70">
        <f>'Einzelauflistung der Ausgaben'!$C43-'Einzelauflistung der Ausgaben'!$D43</f>
        <v>25</v>
      </c>
    </row>
    <row r="44" spans="1:5" ht="19.899999999999999" customHeight="1">
      <c r="B44" s="28" t="s">
        <v>71</v>
      </c>
      <c r="C44" s="69">
        <v>100</v>
      </c>
      <c r="D44" s="69">
        <v>100</v>
      </c>
      <c r="E44" s="70">
        <f>'Einzelauflistung der Ausgaben'!$C44-'Einzelauflistung der Ausgaben'!$D44</f>
        <v>0</v>
      </c>
    </row>
    <row r="45" spans="1:5" ht="19.899999999999999" customHeight="1">
      <c r="B45" s="28" t="s">
        <v>72</v>
      </c>
      <c r="C45" s="69">
        <v>0</v>
      </c>
      <c r="D45" s="69">
        <v>0</v>
      </c>
      <c r="E45" s="70">
        <f>'Einzelauflistung der Ausgaben'!$C45-'Einzelauflistung der Ausgaben'!$D45</f>
        <v>0</v>
      </c>
    </row>
    <row r="46" spans="1:5" ht="19.899999999999999" customHeight="1">
      <c r="B46" s="28" t="s">
        <v>73</v>
      </c>
      <c r="C46" s="69">
        <v>25</v>
      </c>
      <c r="D46" s="69">
        <v>25</v>
      </c>
      <c r="E46" s="70">
        <f>'Einzelauflistung der Ausgaben'!$C46-'Einzelauflistung der Ausgaben'!$D46</f>
        <v>0</v>
      </c>
    </row>
    <row r="47" spans="1:5" ht="19.899999999999999" customHeight="1">
      <c r="A47" s="1"/>
      <c r="B47" s="28" t="s">
        <v>74</v>
      </c>
      <c r="C47" s="69">
        <v>75</v>
      </c>
      <c r="D47" s="69">
        <v>80</v>
      </c>
      <c r="E47" s="70">
        <f>'Einzelauflistung der Ausgaben'!$C47-'Einzelauflistung der Ausgaben'!$D47</f>
        <v>-5</v>
      </c>
    </row>
    <row r="48" spans="1:5" ht="19.899999999999999" customHeight="1">
      <c r="A48" s="12"/>
      <c r="B48" s="28" t="s">
        <v>75</v>
      </c>
      <c r="C48" s="69">
        <v>35</v>
      </c>
      <c r="D48" s="69">
        <v>40</v>
      </c>
      <c r="E48" s="70">
        <f>'Einzelauflistung der Ausgaben'!$C48-'Einzelauflistung der Ausgaben'!$D48</f>
        <v>-5</v>
      </c>
    </row>
    <row r="49" spans="1:5" ht="19.899999999999999" customHeight="1">
      <c r="B49" s="28" t="s">
        <v>76</v>
      </c>
      <c r="C49" s="69">
        <v>0</v>
      </c>
      <c r="D49" s="69">
        <v>0</v>
      </c>
      <c r="E49" s="70">
        <f>'Einzelauflistung der Ausgaben'!$C49-'Einzelauflistung der Ausgaben'!$D49</f>
        <v>0</v>
      </c>
    </row>
    <row r="50" spans="1:5" ht="19.899999999999999" customHeight="1">
      <c r="B50" s="28" t="s">
        <v>77</v>
      </c>
      <c r="C50" s="69">
        <v>0</v>
      </c>
      <c r="D50" s="69">
        <v>0</v>
      </c>
      <c r="E50" s="70">
        <f>'Einzelauflistung der Ausgaben'!$C50-'Einzelauflistung der Ausgaben'!$D50</f>
        <v>0</v>
      </c>
    </row>
    <row r="51" spans="1:5" ht="19.899999999999999" customHeight="1">
      <c r="B51" s="9" t="s">
        <v>78</v>
      </c>
      <c r="C51" s="71">
        <f>SUBTOTAL(109,Druckmaterial[GESCHÄTZT])</f>
        <v>935</v>
      </c>
      <c r="D51" s="71">
        <f>SUBTOTAL(109,Druckmaterial[TATSÄCHLICH])</f>
        <v>870</v>
      </c>
      <c r="E51" s="72">
        <f>SUBTOTAL(109,Druckmaterial[ÜBER/UNTER])</f>
        <v>65</v>
      </c>
    </row>
    <row r="52" spans="1:5" ht="15" customHeight="1">
      <c r="B52" s="28"/>
      <c r="C52" s="28"/>
      <c r="D52" s="28"/>
      <c r="E52" s="34"/>
    </row>
    <row r="53" spans="1:5" ht="24" customHeight="1">
      <c r="A53" s="31" t="s">
        <v>36</v>
      </c>
      <c r="B53" s="38" t="s">
        <v>21</v>
      </c>
      <c r="C53" s="73"/>
      <c r="D53" s="42"/>
      <c r="E53" s="45"/>
    </row>
    <row r="54" spans="1:5" ht="19.899999999999999" customHeight="1">
      <c r="A54" s="31" t="s">
        <v>37</v>
      </c>
      <c r="B54" s="40" t="s">
        <v>12</v>
      </c>
      <c r="C54" s="40" t="s">
        <v>24</v>
      </c>
      <c r="D54" s="40" t="s">
        <v>26</v>
      </c>
      <c r="E54" s="41" t="s">
        <v>27</v>
      </c>
    </row>
    <row r="55" spans="1:5" ht="19.899999999999999" customHeight="1">
      <c r="B55" s="28" t="s">
        <v>79</v>
      </c>
      <c r="C55" s="69">
        <v>1300</v>
      </c>
      <c r="D55" s="69">
        <v>1300</v>
      </c>
      <c r="E55" s="70">
        <f>'Einzelauflistung der Ausgaben'!$C55-'Einzelauflistung der Ausgaben'!$D55</f>
        <v>0</v>
      </c>
    </row>
    <row r="56" spans="1:5" ht="19.899999999999999" customHeight="1">
      <c r="B56" s="28" t="s">
        <v>80</v>
      </c>
      <c r="C56" s="69">
        <v>25</v>
      </c>
      <c r="D56" s="69">
        <v>25</v>
      </c>
      <c r="E56" s="70">
        <f>'Einzelauflistung der Ausgaben'!$C56-'Einzelauflistung der Ausgaben'!$D56</f>
        <v>0</v>
      </c>
    </row>
    <row r="57" spans="1:5" ht="19.899999999999999" customHeight="1">
      <c r="B57" s="28" t="s">
        <v>81</v>
      </c>
      <c r="C57" s="69">
        <v>100</v>
      </c>
      <c r="D57" s="69">
        <v>100</v>
      </c>
      <c r="E57" s="70">
        <f>'Einzelauflistung der Ausgaben'!$C57-'Einzelauflistung der Ausgaben'!$D57</f>
        <v>0</v>
      </c>
    </row>
    <row r="58" spans="1:5" ht="19.899999999999999" customHeight="1">
      <c r="B58" s="28" t="s">
        <v>82</v>
      </c>
      <c r="C58" s="69">
        <v>200</v>
      </c>
      <c r="D58" s="69">
        <v>150</v>
      </c>
      <c r="E58" s="70">
        <f>'Einzelauflistung der Ausgaben'!$C58-'Einzelauflistung der Ausgaben'!$D58</f>
        <v>50</v>
      </c>
    </row>
    <row r="59" spans="1:5" ht="19.899999999999999" customHeight="1">
      <c r="B59" s="9" t="s">
        <v>83</v>
      </c>
      <c r="C59" s="71">
        <f>SUBTOTAL(109,Fotos[GESCHÄTZT])</f>
        <v>1625</v>
      </c>
      <c r="D59" s="71">
        <f>SUBTOTAL(109,Fotos[TATSÄCHLICH])</f>
        <v>1575</v>
      </c>
      <c r="E59" s="72">
        <f>SUBTOTAL(109,Fotos[ÜBER/UNTER])</f>
        <v>50</v>
      </c>
    </row>
  </sheetData>
  <mergeCells count="1">
    <mergeCell ref="B2:E2"/>
  </mergeCells>
  <pageMargins left="0.7" right="0.7" top="0.75" bottom="0.75" header="0.3" footer="0.3"/>
  <pageSetup paperSize="9" fitToHeight="0" orientation="portrait" r:id="rId1"/>
  <tableParts count="5">
    <tablePart r:id="rId2"/>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iconSet" priority="154" id="{55199E56-DD9C-4A4F-BED9-16F56CCFDA0D}">
            <x14:iconSet iconSet="3Triangles" custom="1">
              <x14:cfvo type="percent">
                <xm:f>0</xm:f>
              </x14:cfvo>
              <x14:cfvo type="num">
                <xm:f>0</xm:f>
              </x14:cfvo>
              <x14:cfvo type="num">
                <xm:f>1</xm:f>
              </x14:cfvo>
              <x14:cfIcon iconSet="3ArrowsGray" iconId="0"/>
              <x14:cfIcon iconSet="NoIcons" iconId="0"/>
              <x14:cfIcon iconSet="3ArrowsGray" iconId="2"/>
            </x14:iconSet>
          </x14:cfRule>
          <xm:sqref>E6:E18 E23:E30 E36:E37 E42:E50 E55:E58</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G51"/>
  <sheetViews>
    <sheetView showGridLines="0" zoomScaleNormal="100" workbookViewId="0"/>
  </sheetViews>
  <sheetFormatPr baseColWidth="10" defaultColWidth="8.7109375" defaultRowHeight="15" customHeight="1"/>
  <cols>
    <col min="1" max="1" width="4.7109375" style="26" customWidth="1"/>
    <col min="2" max="2" width="34.7109375" style="37" customWidth="1"/>
    <col min="3" max="5" width="25.7109375" style="16" customWidth="1"/>
    <col min="6" max="6" width="4.7109375" style="16" customWidth="1"/>
    <col min="7" max="16384" width="8.7109375" style="16"/>
  </cols>
  <sheetData>
    <row r="1" spans="1:7" ht="9" customHeight="1">
      <c r="A1" s="12"/>
      <c r="B1" s="13"/>
      <c r="C1" s="14"/>
      <c r="D1" s="14"/>
      <c r="E1" s="15"/>
    </row>
    <row r="2" spans="1:7" s="20" customFormat="1" ht="75" customHeight="1">
      <c r="A2" s="17"/>
      <c r="B2" s="86" t="s">
        <v>95</v>
      </c>
      <c r="C2" s="86"/>
      <c r="D2" s="86"/>
      <c r="E2" s="86"/>
      <c r="F2" s="18"/>
      <c r="G2" s="19"/>
    </row>
    <row r="3" spans="1:7" ht="19.899999999999999" customHeight="1">
      <c r="A3" s="12"/>
      <c r="B3" s="21"/>
      <c r="C3" s="22"/>
      <c r="D3" s="22"/>
      <c r="E3" s="23"/>
    </row>
    <row r="4" spans="1:7" ht="30" customHeight="1">
      <c r="A4" s="31" t="s">
        <v>85</v>
      </c>
      <c r="B4" s="38" t="s">
        <v>96</v>
      </c>
      <c r="C4" s="75"/>
      <c r="D4" s="39"/>
      <c r="E4" s="39"/>
    </row>
    <row r="5" spans="1:7" ht="19.899999999999999" customHeight="1">
      <c r="A5" s="31" t="s">
        <v>86</v>
      </c>
      <c r="B5" s="40" t="s">
        <v>12</v>
      </c>
      <c r="C5" s="40" t="s">
        <v>24</v>
      </c>
      <c r="D5" s="40" t="s">
        <v>26</v>
      </c>
      <c r="E5" s="41" t="s">
        <v>27</v>
      </c>
    </row>
    <row r="6" spans="1:7" ht="19.899999999999999" customHeight="1">
      <c r="B6" s="27" t="s">
        <v>97</v>
      </c>
      <c r="C6" s="69">
        <v>0</v>
      </c>
      <c r="D6" s="69">
        <v>0</v>
      </c>
      <c r="E6" s="70">
        <f>'Ausgaben – Fortsetzung'!$C6-'Ausgaben – Fortsetzung'!$D6</f>
        <v>0</v>
      </c>
    </row>
    <row r="7" spans="1:7" ht="19.899999999999999" customHeight="1">
      <c r="B7" s="28" t="s">
        <v>98</v>
      </c>
      <c r="C7" s="69">
        <v>300</v>
      </c>
      <c r="D7" s="69">
        <v>320</v>
      </c>
      <c r="E7" s="70">
        <f>'Ausgaben – Fortsetzung'!$C7-'Ausgaben – Fortsetzung'!$D7</f>
        <v>-20</v>
      </c>
    </row>
    <row r="8" spans="1:7" ht="19.899999999999999" customHeight="1">
      <c r="B8" s="28" t="s">
        <v>99</v>
      </c>
      <c r="C8" s="69">
        <v>100</v>
      </c>
      <c r="D8" s="69">
        <v>75</v>
      </c>
      <c r="E8" s="70">
        <f>'Ausgaben – Fortsetzung'!$C8-'Ausgaben – Fortsetzung'!$D8</f>
        <v>25</v>
      </c>
    </row>
    <row r="9" spans="1:7" ht="19.899999999999999" customHeight="1">
      <c r="B9" s="28" t="s">
        <v>100</v>
      </c>
      <c r="C9" s="69">
        <v>100</v>
      </c>
      <c r="D9" s="69">
        <v>75</v>
      </c>
      <c r="E9" s="70">
        <f>'Ausgaben – Fortsetzung'!$C9-'Ausgaben – Fortsetzung'!$D9</f>
        <v>25</v>
      </c>
    </row>
    <row r="10" spans="1:7" ht="19.899999999999999" customHeight="1">
      <c r="B10" s="28" t="s">
        <v>101</v>
      </c>
      <c r="C10" s="69">
        <v>200</v>
      </c>
      <c r="D10" s="69">
        <v>250</v>
      </c>
      <c r="E10" s="70">
        <f>'Ausgaben – Fortsetzung'!$C10-'Ausgaben – Fortsetzung'!$D10</f>
        <v>-50</v>
      </c>
    </row>
    <row r="11" spans="1:7" ht="19.899999999999999" customHeight="1">
      <c r="A11" s="1"/>
      <c r="B11" s="9" t="s">
        <v>102</v>
      </c>
      <c r="C11" s="71">
        <f>SUBTOTAL(109,Dekoration[GESCHÄTZT])</f>
        <v>700</v>
      </c>
      <c r="D11" s="71">
        <f>SUBTOTAL(109,Dekoration[TATSÄCHLICH])</f>
        <v>720</v>
      </c>
      <c r="E11" s="72">
        <f>SUBTOTAL(109,Dekoration[ÜBER/UNTER])</f>
        <v>-20</v>
      </c>
    </row>
    <row r="12" spans="1:7" ht="19.899999999999999" customHeight="1">
      <c r="A12" s="12"/>
      <c r="B12" s="21" t="s">
        <v>103</v>
      </c>
      <c r="C12" s="21"/>
      <c r="D12" s="21"/>
      <c r="E12" s="23"/>
    </row>
    <row r="13" spans="1:7" ht="19.899999999999999" customHeight="1">
      <c r="A13" s="12"/>
      <c r="B13" s="21"/>
      <c r="C13" s="21"/>
      <c r="D13" s="21"/>
      <c r="E13" s="23"/>
    </row>
    <row r="14" spans="1:7" ht="24" customHeight="1">
      <c r="A14" s="31" t="s">
        <v>87</v>
      </c>
      <c r="B14" s="38" t="s">
        <v>16</v>
      </c>
      <c r="C14" s="73"/>
      <c r="D14" s="42"/>
      <c r="E14" s="45"/>
    </row>
    <row r="15" spans="1:7" ht="19.899999999999999" customHeight="1">
      <c r="A15" s="31" t="s">
        <v>88</v>
      </c>
      <c r="B15" s="40" t="s">
        <v>12</v>
      </c>
      <c r="C15" s="40" t="s">
        <v>24</v>
      </c>
      <c r="D15" s="40" t="s">
        <v>26</v>
      </c>
      <c r="E15" s="41" t="s">
        <v>27</v>
      </c>
    </row>
    <row r="16" spans="1:7" ht="19.899999999999999" customHeight="1">
      <c r="B16" s="5" t="s">
        <v>104</v>
      </c>
      <c r="C16" s="76">
        <v>500</v>
      </c>
      <c r="D16" s="76">
        <v>450</v>
      </c>
      <c r="E16" s="77">
        <f>'Ausgaben – Fortsetzung'!$C16-'Ausgaben – Fortsetzung'!$D16</f>
        <v>50</v>
      </c>
    </row>
    <row r="17" spans="1:5" ht="19.899999999999999" customHeight="1">
      <c r="B17" s="5" t="s">
        <v>105</v>
      </c>
      <c r="C17" s="76">
        <v>0</v>
      </c>
      <c r="D17" s="76">
        <v>0</v>
      </c>
      <c r="E17" s="77">
        <f>'Ausgaben – Fortsetzung'!$C17-'Ausgaben – Fortsetzung'!$D17</f>
        <v>0</v>
      </c>
    </row>
    <row r="18" spans="1:5" ht="19.899999999999999" customHeight="1">
      <c r="B18" s="5" t="s">
        <v>106</v>
      </c>
      <c r="C18" s="76">
        <v>0</v>
      </c>
      <c r="D18" s="76">
        <v>0</v>
      </c>
      <c r="E18" s="77">
        <f>'Ausgaben – Fortsetzung'!$C18-'Ausgaben – Fortsetzung'!$D18</f>
        <v>0</v>
      </c>
    </row>
    <row r="19" spans="1:5" ht="19.899999999999999" customHeight="1">
      <c r="B19" s="5" t="s">
        <v>107</v>
      </c>
      <c r="C19" s="76">
        <v>400</v>
      </c>
      <c r="D19" s="76">
        <v>400</v>
      </c>
      <c r="E19" s="77">
        <f>'Ausgaben – Fortsetzung'!$C19-'Ausgaben – Fortsetzung'!$D19</f>
        <v>0</v>
      </c>
    </row>
    <row r="20" spans="1:5" ht="19.899999999999999" customHeight="1">
      <c r="A20" s="1"/>
      <c r="B20" s="5" t="s">
        <v>18</v>
      </c>
      <c r="C20" s="76">
        <v>0</v>
      </c>
      <c r="D20" s="76">
        <v>0</v>
      </c>
      <c r="E20" s="77">
        <f>'Ausgaben – Fortsetzung'!$C20-'Ausgaben – Fortsetzung'!$D20</f>
        <v>0</v>
      </c>
    </row>
    <row r="21" spans="1:5" ht="19.899999999999999" customHeight="1">
      <c r="A21" s="12"/>
      <c r="B21" s="10" t="s">
        <v>108</v>
      </c>
      <c r="C21" s="78">
        <f>SUBTOTAL(109,Blumen[GESCHÄTZT])</f>
        <v>900</v>
      </c>
      <c r="D21" s="78">
        <f>SUBTOTAL(109,Blumen[TATSÄCHLICH])</f>
        <v>850</v>
      </c>
      <c r="E21" s="79">
        <f>SUBTOTAL(109,Blumen[ÜBER/UNTER])</f>
        <v>50</v>
      </c>
    </row>
    <row r="22" spans="1:5" ht="19.899999999999999" customHeight="1">
      <c r="A22" s="12"/>
      <c r="B22" s="5"/>
      <c r="C22" s="5"/>
      <c r="D22" s="5"/>
      <c r="E22" s="46"/>
    </row>
    <row r="23" spans="1:5" ht="24" customHeight="1">
      <c r="A23" s="31" t="s">
        <v>89</v>
      </c>
      <c r="B23" s="38" t="s">
        <v>20</v>
      </c>
      <c r="C23" s="73"/>
      <c r="D23" s="42"/>
      <c r="E23" s="45"/>
    </row>
    <row r="24" spans="1:5" ht="19.899999999999999" customHeight="1">
      <c r="A24" s="31" t="s">
        <v>90</v>
      </c>
      <c r="B24" s="40" t="s">
        <v>12</v>
      </c>
      <c r="C24" s="40" t="s">
        <v>24</v>
      </c>
      <c r="D24" s="40" t="s">
        <v>26</v>
      </c>
      <c r="E24" s="41" t="s">
        <v>27</v>
      </c>
    </row>
    <row r="25" spans="1:5" ht="19.899999999999999" customHeight="1">
      <c r="B25" s="5" t="s">
        <v>109</v>
      </c>
      <c r="C25" s="76">
        <v>1000</v>
      </c>
      <c r="D25" s="76">
        <v>400</v>
      </c>
      <c r="E25" s="77">
        <f>'Ausgaben – Fortsetzung'!$C25-'Ausgaben – Fortsetzung'!$D25</f>
        <v>600</v>
      </c>
    </row>
    <row r="26" spans="1:5" ht="19.899999999999999" customHeight="1">
      <c r="B26" s="5" t="s">
        <v>110</v>
      </c>
      <c r="C26" s="76">
        <v>150</v>
      </c>
      <c r="D26" s="76">
        <v>200</v>
      </c>
      <c r="E26" s="77">
        <f>'Ausgaben – Fortsetzung'!$C26-'Ausgaben – Fortsetzung'!$D26</f>
        <v>-50</v>
      </c>
    </row>
    <row r="27" spans="1:5" ht="19.899999999999999" customHeight="1">
      <c r="B27" s="5" t="s">
        <v>111</v>
      </c>
      <c r="C27" s="76">
        <v>150</v>
      </c>
      <c r="D27" s="76">
        <v>200</v>
      </c>
      <c r="E27" s="77">
        <f>'Ausgaben – Fortsetzung'!$C27-'Ausgaben – Fortsetzung'!$D27</f>
        <v>-50</v>
      </c>
    </row>
    <row r="28" spans="1:5" ht="19.899999999999999" customHeight="1">
      <c r="A28" s="1"/>
      <c r="B28" s="5" t="s">
        <v>112</v>
      </c>
      <c r="C28" s="76">
        <v>25</v>
      </c>
      <c r="D28" s="76">
        <v>25</v>
      </c>
      <c r="E28" s="77">
        <f>'Ausgaben – Fortsetzung'!$C28-'Ausgaben – Fortsetzung'!$D28</f>
        <v>0</v>
      </c>
    </row>
    <row r="29" spans="1:5" ht="19.899999999999999" customHeight="1">
      <c r="A29" s="12"/>
      <c r="B29" s="5" t="s">
        <v>113</v>
      </c>
      <c r="C29" s="76">
        <v>20</v>
      </c>
      <c r="D29" s="76">
        <v>250</v>
      </c>
      <c r="E29" s="77">
        <f>'Ausgaben – Fortsetzung'!$C29-'Ausgaben – Fortsetzung'!$D29</f>
        <v>-230</v>
      </c>
    </row>
    <row r="30" spans="1:5" ht="19.899999999999999" customHeight="1">
      <c r="B30" s="10" t="s">
        <v>114</v>
      </c>
      <c r="C30" s="78">
        <f>SUBTOTAL(109,Geschenke[GESCHÄTZT])</f>
        <v>1345</v>
      </c>
      <c r="D30" s="78">
        <f>SUBTOTAL(109,Geschenke[TATSÄCHLICH])</f>
        <v>1075</v>
      </c>
      <c r="E30" s="79">
        <f>SUBTOTAL(109,Geschenke[ÜBER/UNTER])</f>
        <v>270</v>
      </c>
    </row>
    <row r="31" spans="1:5" ht="19.899999999999999" customHeight="1">
      <c r="B31" s="5"/>
      <c r="C31" s="5"/>
      <c r="D31" s="5"/>
      <c r="E31" s="46"/>
    </row>
    <row r="32" spans="1:5" ht="24" customHeight="1">
      <c r="A32" s="31" t="s">
        <v>91</v>
      </c>
      <c r="B32" s="44" t="s">
        <v>115</v>
      </c>
      <c r="C32" s="73"/>
      <c r="D32" s="42"/>
      <c r="E32" s="45"/>
    </row>
    <row r="33" spans="1:5" ht="19.899999999999999" customHeight="1">
      <c r="A33" s="31" t="s">
        <v>92</v>
      </c>
      <c r="B33" s="40" t="s">
        <v>12</v>
      </c>
      <c r="C33" s="40" t="s">
        <v>24</v>
      </c>
      <c r="D33" s="40" t="s">
        <v>26</v>
      </c>
      <c r="E33" s="41" t="s">
        <v>27</v>
      </c>
    </row>
    <row r="34" spans="1:5" ht="19.899999999999999" customHeight="1">
      <c r="A34" s="1"/>
      <c r="B34" s="5" t="s">
        <v>116</v>
      </c>
      <c r="C34" s="76">
        <v>100</v>
      </c>
      <c r="D34" s="76">
        <v>125</v>
      </c>
      <c r="E34" s="77">
        <f>'Ausgaben – Fortsetzung'!$C34-'Ausgaben – Fortsetzung'!$D34</f>
        <v>-25</v>
      </c>
    </row>
    <row r="35" spans="1:5" ht="19.899999999999999" customHeight="1">
      <c r="A35" s="12"/>
      <c r="B35" s="5" t="s">
        <v>117</v>
      </c>
      <c r="C35" s="76">
        <v>0</v>
      </c>
      <c r="D35" s="76">
        <v>40</v>
      </c>
      <c r="E35" s="77">
        <f>'Ausgaben – Fortsetzung'!$C35-'Ausgaben – Fortsetzung'!$D35</f>
        <v>-40</v>
      </c>
    </row>
    <row r="36" spans="1:5" ht="19.899999999999999" customHeight="1">
      <c r="B36" s="5" t="s">
        <v>118</v>
      </c>
      <c r="C36" s="76">
        <v>0</v>
      </c>
      <c r="D36" s="76">
        <v>0</v>
      </c>
      <c r="E36" s="77">
        <f>'Ausgaben – Fortsetzung'!$C36-'Ausgaben – Fortsetzung'!$D36</f>
        <v>0</v>
      </c>
    </row>
    <row r="37" spans="1:5" ht="19.899999999999999" customHeight="1">
      <c r="B37" s="10" t="s">
        <v>119</v>
      </c>
      <c r="C37" s="78">
        <f>SUBTOTAL(109,Reise[GESCHÄTZT])</f>
        <v>100</v>
      </c>
      <c r="D37" s="78">
        <f>SUBTOTAL(109,Reise[TATSÄCHLICH])</f>
        <v>165</v>
      </c>
      <c r="E37" s="79">
        <f>SUBTOTAL(109,Reise[ÜBER/UNTER])</f>
        <v>-65</v>
      </c>
    </row>
    <row r="38" spans="1:5" ht="19.899999999999999" customHeight="1">
      <c r="B38" s="5"/>
      <c r="C38" s="47"/>
      <c r="D38" s="47"/>
      <c r="E38" s="46"/>
    </row>
    <row r="39" spans="1:5" s="49" customFormat="1" ht="24" customHeight="1">
      <c r="A39" s="48" t="s">
        <v>93</v>
      </c>
      <c r="B39" s="38" t="s">
        <v>120</v>
      </c>
      <c r="C39" s="80"/>
      <c r="D39" s="50"/>
      <c r="E39" s="51"/>
    </row>
    <row r="40" spans="1:5" ht="19.899999999999999" customHeight="1">
      <c r="A40" s="31" t="s">
        <v>94</v>
      </c>
      <c r="B40" s="40" t="s">
        <v>12</v>
      </c>
      <c r="C40" s="40" t="s">
        <v>24</v>
      </c>
      <c r="D40" s="40" t="s">
        <v>26</v>
      </c>
      <c r="E40" s="41" t="s">
        <v>27</v>
      </c>
    </row>
    <row r="41" spans="1:5" ht="19.899999999999999" customHeight="1">
      <c r="B41" s="27" t="s">
        <v>121</v>
      </c>
      <c r="C41" s="69">
        <v>0</v>
      </c>
      <c r="D41" s="69">
        <v>0</v>
      </c>
      <c r="E41" s="70">
        <f>'Ausgaben – Fortsetzung'!$C41-'Ausgaben – Fortsetzung'!$D41</f>
        <v>0</v>
      </c>
    </row>
    <row r="42" spans="1:5" ht="19.899999999999999" customHeight="1">
      <c r="B42" s="28" t="s">
        <v>122</v>
      </c>
      <c r="C42" s="69">
        <v>40</v>
      </c>
      <c r="D42" s="69">
        <v>55</v>
      </c>
      <c r="E42" s="70">
        <f>'Ausgaben – Fortsetzung'!$C42-'Ausgaben – Fortsetzung'!$D42</f>
        <v>-15</v>
      </c>
    </row>
    <row r="43" spans="1:5" ht="19.899999999999999" customHeight="1">
      <c r="B43" s="27" t="s">
        <v>123</v>
      </c>
      <c r="C43" s="69">
        <v>0</v>
      </c>
      <c r="D43" s="69">
        <v>0</v>
      </c>
      <c r="E43" s="70">
        <f>'Ausgaben – Fortsetzung'!$C43-'Ausgaben – Fortsetzung'!$D43</f>
        <v>0</v>
      </c>
    </row>
    <row r="44" spans="1:5" ht="19.899999999999999" customHeight="1">
      <c r="B44" s="28" t="s">
        <v>124</v>
      </c>
      <c r="C44" s="69">
        <v>450</v>
      </c>
      <c r="D44" s="69">
        <v>450</v>
      </c>
      <c r="E44" s="70">
        <f>'Ausgaben – Fortsetzung'!$C44-'Ausgaben – Fortsetzung'!$D44</f>
        <v>0</v>
      </c>
    </row>
    <row r="45" spans="1:5" ht="19.899999999999999" customHeight="1">
      <c r="B45" s="28" t="s">
        <v>125</v>
      </c>
      <c r="C45" s="69">
        <v>20</v>
      </c>
      <c r="D45" s="69">
        <v>50</v>
      </c>
      <c r="E45" s="70">
        <f>'Ausgaben – Fortsetzung'!$C45-'Ausgaben – Fortsetzung'!$D45</f>
        <v>-30</v>
      </c>
    </row>
    <row r="46" spans="1:5" ht="19.899999999999999" customHeight="1">
      <c r="B46" s="28" t="s">
        <v>126</v>
      </c>
      <c r="C46" s="69">
        <v>30</v>
      </c>
      <c r="D46" s="69">
        <v>20</v>
      </c>
      <c r="E46" s="70">
        <f>'Ausgaben – Fortsetzung'!$C46-'Ausgaben – Fortsetzung'!$D46</f>
        <v>10</v>
      </c>
    </row>
    <row r="47" spans="1:5" ht="19.899999999999999" customHeight="1">
      <c r="A47" s="1"/>
      <c r="B47" s="28" t="s">
        <v>127</v>
      </c>
      <c r="C47" s="69">
        <v>45</v>
      </c>
      <c r="D47" s="69">
        <v>46</v>
      </c>
      <c r="E47" s="70">
        <f>'Ausgaben – Fortsetzung'!$C47-'Ausgaben – Fortsetzung'!$D47</f>
        <v>-1</v>
      </c>
    </row>
    <row r="48" spans="1:5" ht="19.899999999999999" customHeight="1">
      <c r="B48" s="28" t="s">
        <v>128</v>
      </c>
      <c r="C48" s="69">
        <v>0</v>
      </c>
      <c r="D48" s="69">
        <v>0</v>
      </c>
      <c r="E48" s="70">
        <f>'Ausgaben – Fortsetzung'!$C48-'Ausgaben – Fortsetzung'!$D48</f>
        <v>0</v>
      </c>
    </row>
    <row r="49" spans="2:5" ht="19.899999999999999" customHeight="1">
      <c r="B49" s="28" t="s">
        <v>129</v>
      </c>
      <c r="C49" s="69">
        <v>300</v>
      </c>
      <c r="D49" s="69">
        <v>400</v>
      </c>
      <c r="E49" s="70">
        <f>'Ausgaben – Fortsetzung'!$C49-'Ausgaben – Fortsetzung'!$D49</f>
        <v>-100</v>
      </c>
    </row>
    <row r="50" spans="2:5" ht="19.899999999999999" customHeight="1">
      <c r="B50" s="28" t="s">
        <v>130</v>
      </c>
      <c r="C50" s="69">
        <v>0</v>
      </c>
      <c r="D50" s="69">
        <v>0</v>
      </c>
      <c r="E50" s="70">
        <f>'Ausgaben – Fortsetzung'!$C50-'Ausgaben – Fortsetzung'!$D50</f>
        <v>0</v>
      </c>
    </row>
    <row r="51" spans="2:5" ht="19.899999999999999" customHeight="1">
      <c r="B51" s="9" t="s">
        <v>131</v>
      </c>
      <c r="C51" s="71">
        <f>SUBTOTAL(109,SonstigeAusgaben[GESCHÄTZT])</f>
        <v>885</v>
      </c>
      <c r="D51" s="71">
        <f>SUBTOTAL(109,SonstigeAusgaben[TATSÄCHLICH])</f>
        <v>1021</v>
      </c>
      <c r="E51" s="72">
        <f>SUBTOTAL(109,SonstigeAusgaben[ÜBER/UNTER])</f>
        <v>-136</v>
      </c>
    </row>
  </sheetData>
  <mergeCells count="1">
    <mergeCell ref="B2:E2"/>
  </mergeCells>
  <pageMargins left="0.7" right="0.7" top="0.75" bottom="0.75" header="0.3" footer="0.3"/>
  <pageSetup paperSize="9" fitToHeight="0" orientation="portrait" r:id="rId1"/>
  <tableParts count="5">
    <tablePart r:id="rId2"/>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iconSet" priority="1" id="{EE8D0938-2719-4215-91C1-34331E565631}">
            <x14:iconSet iconSet="3Triangles" custom="1">
              <x14:cfvo type="percent">
                <xm:f>0</xm:f>
              </x14:cfvo>
              <x14:cfvo type="num">
                <xm:f>0</xm:f>
              </x14:cfvo>
              <x14:cfvo type="num">
                <xm:f>1</xm:f>
              </x14:cfvo>
              <x14:cfIcon iconSet="3ArrowsGray" iconId="0"/>
              <x14:cfIcon iconSet="NoIcons" iconId="0"/>
              <x14:cfIcon iconSet="3ArrowsGray" iconId="2"/>
            </x14:iconSet>
          </x14:cfRule>
          <xm:sqref>E6:E10 E16:E20 E25:E29 E34:E36 E41:E50</xm:sqref>
        </x14:conditionalFormatting>
      </x14:conditionalFormattings>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47728218-B2FA-495B-A4D6-8C6C1F6A8B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D89EDD5D-0910-4E59-BCDC-087C6568F9A8}">
  <ds:schemaRefs>
    <ds:schemaRef ds:uri="http://schemas.microsoft.com/sharepoint/v3/contenttype/forms"/>
  </ds:schemaRefs>
</ds:datastoreItem>
</file>

<file path=customXml/itemProps31.xml><?xml version="1.0" encoding="utf-8"?>
<ds:datastoreItem xmlns:ds="http://schemas.openxmlformats.org/officeDocument/2006/customXml" ds:itemID="{188BF2CB-17E3-4FD5-800C-CEE7BB0AD2DB}">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TM04036858</ap:Template>
  <ap:TotalTime>0</ap:TotalTime>
  <ap:DocSecurity>0</ap:DocSecurity>
  <ap:ScaleCrop>false</ap:ScaleCrop>
  <ap:HeadingPairs>
    <vt:vector baseType="variant" size="4">
      <vt:variant>
        <vt:lpstr>Arbeitsblätter</vt:lpstr>
      </vt:variant>
      <vt:variant>
        <vt:i4>4</vt:i4>
      </vt:variant>
      <vt:variant>
        <vt:lpstr>Benannte Bereiche</vt:lpstr>
      </vt:variant>
      <vt:variant>
        <vt:i4>22</vt:i4>
      </vt:variant>
    </vt:vector>
  </ap:HeadingPairs>
  <ap:TitlesOfParts>
    <vt:vector baseType="lpstr" size="26">
      <vt:lpstr>Start</vt:lpstr>
      <vt:lpstr>Hochzeitsbudget</vt:lpstr>
      <vt:lpstr>Einzelauflistung der Ausgaben</vt:lpstr>
      <vt:lpstr>Ausgaben – Fortsetzung</vt:lpstr>
      <vt:lpstr>Bekleidung_Gesamt_Ist</vt:lpstr>
      <vt:lpstr>Bekleidung_Gesamt_Plan</vt:lpstr>
      <vt:lpstr>Blumen_Gesamt_Ist</vt:lpstr>
      <vt:lpstr>Blumen_Gesamt_Plan</vt:lpstr>
      <vt:lpstr>Deko_Gesamt_Ist</vt:lpstr>
      <vt:lpstr>Deko_Gesamt_Plan</vt:lpstr>
      <vt:lpstr>Druckmaterial_Briefpapier_Gesamt_Ist</vt:lpstr>
      <vt:lpstr>Druckmaterial_Briefpapier_Gesamt_Plan</vt:lpstr>
      <vt:lpstr>'Ausgaben – Fortsetzung'!Drucktitel</vt:lpstr>
      <vt:lpstr>'Einzelauflistung der Ausgaben'!Drucktitel</vt:lpstr>
      <vt:lpstr>Empfang_Gesamt_Ist</vt:lpstr>
      <vt:lpstr>Empfang_Gesamt_Plan</vt:lpstr>
      <vt:lpstr>Fotografie_Gesamt_Ist</vt:lpstr>
      <vt:lpstr>Fotografie_Gesamt_Plan</vt:lpstr>
      <vt:lpstr>Geschenke_Gesamt_Ist</vt:lpstr>
      <vt:lpstr>Geschenkte_Gesamt_Plan</vt:lpstr>
      <vt:lpstr>Musik_Unterhaltung_Gesamt_Ist</vt:lpstr>
      <vt:lpstr>Musik_Unterhaltung_Gesamt_Plan</vt:lpstr>
      <vt:lpstr>Reise_Transport_Gesamt_Ist</vt:lpstr>
      <vt:lpstr>Reise_Transport_Gesamt_Plan</vt:lpstr>
      <vt:lpstr>Sonstige_Ausgaben_Gesamt_Ist</vt:lpstr>
      <vt:lpstr>Sonstige_Ausgaben_Gesamt_Plan</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2022-12-01T07:07:11Z</dcterms:created>
  <dcterms:modified xsi:type="dcterms:W3CDTF">2023-03-28T09:11:43Z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