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charts/colors22.xml" ContentType="application/vnd.ms-office.chartcolorstyle+xml"/>
  <Override PartName="/xl/charts/style22.xml" ContentType="application/vnd.ms-office.chartsty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8"/>
  <workbookPr filterPrivacy="1" codeName="ThisWorkbook"/>
  <xr:revisionPtr revIDLastSave="0" documentId="13_ncr:1_{0E24E9A5-45E4-4A3B-9ECA-E55EEA1FBD25}" xr6:coauthVersionLast="47" xr6:coauthVersionMax="47" xr10:uidLastSave="{00000000-0000-0000-0000-000000000000}"/>
  <bookViews>
    <workbookView xWindow="-120" yWindow="-120" windowWidth="28950" windowHeight="16065" xr2:uid="{00000000-000D-0000-FFFF-FFFF00000000}"/>
  </bookViews>
  <sheets>
    <sheet name="ZIELE" sheetId="1" r:id="rId1"/>
    <sheet name="ERNÄHRUNG" sheetId="2" r:id="rId2"/>
    <sheet name="TRAINING" sheetId="3" r:id="rId3"/>
    <sheet name="Diagrammberechnungen" sheetId="4" state="hidden" r:id="rId4"/>
  </sheets>
  <definedNames>
    <definedName name="AbbauProTag">ZIELE!$B$13</definedName>
    <definedName name="Anfangsdatum">ZIELE!$B$1</definedName>
    <definedName name="Anfangsgewicht">ZIELE!$B$5</definedName>
    <definedName name="_xlnm.Print_Titles" localSheetId="1">ERNÄHRUNG!$3:$3</definedName>
    <definedName name="_xlnm.Print_Titles" localSheetId="2">TRAINING!$3:$3</definedName>
    <definedName name="EndDatum">ZIELE!$B$3</definedName>
    <definedName name="EndGewicht">ZIELE!$B$7</definedName>
    <definedName name="ErnährungLetztesEnde">Diagrammberechnungen!$C$5</definedName>
    <definedName name="ErnährungsZeilenAnfang">Diagrammberechnungen!$C$4</definedName>
    <definedName name="Ernährungszeitraum">Ernährung[DATUM]</definedName>
    <definedName name="GewichtsZiel">ZIELE!$B$9</definedName>
    <definedName name="PlanTage">ZIELE!$B$11</definedName>
    <definedName name="Spaltentitel2">Ernährung[[#Headers],[DATUM]]</definedName>
    <definedName name="Spaltentitel3">Training[[#Headers],[DATUM]]</definedName>
    <definedName name="TrainingsDatumsBereich">Diagrammberechnungen!$D$23:$D$36</definedName>
    <definedName name="TrainingsLetztesEnde">Diagrammberechnungen!$C$23</definedName>
    <definedName name="TrainingsZeilenAnfang">Diagrammberechnungen!$C$22</definedName>
    <definedName name="TrainingsZeitraum">Training[DATUM]</definedName>
    <definedName name="Untertitel">ZIELE!$C$2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B3" i="1" s="1"/>
  <c r="B4" i="3" l="1"/>
  <c r="B5" i="3" s="1"/>
  <c r="B6" i="3" s="1"/>
  <c r="B7" i="3" s="1"/>
  <c r="B8" i="3" s="1"/>
  <c r="B9" i="3" s="1"/>
  <c r="B10" i="3" s="1"/>
  <c r="B11" i="3" s="1"/>
  <c r="B12" i="3" s="1"/>
  <c r="B13" i="3" s="1"/>
  <c r="B14" i="3" s="1"/>
  <c r="B15" i="3" s="1"/>
  <c r="B16" i="3" s="1"/>
  <c r="B17" i="3" s="1"/>
  <c r="B18" i="3" s="1"/>
  <c r="B19" i="3" s="1"/>
  <c r="B20" i="3" s="1"/>
  <c r="B7" i="2" l="1"/>
  <c r="B8" i="2"/>
  <c r="B9" i="2"/>
  <c r="B10" i="2"/>
  <c r="B11" i="2"/>
  <c r="B12" i="2"/>
  <c r="B13" i="2"/>
  <c r="B14" i="2"/>
  <c r="B15" i="2"/>
  <c r="B16" i="2"/>
  <c r="B17" i="2"/>
  <c r="B18" i="2"/>
  <c r="B19" i="2"/>
  <c r="B4" i="2" l="1"/>
  <c r="B5" i="2"/>
  <c r="B6" i="2"/>
  <c r="B2" i="3" l="1"/>
  <c r="B2" i="2"/>
  <c r="C22" i="4" l="1"/>
  <c r="C23" i="4" s="1"/>
  <c r="C4" i="4"/>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E23" i="4" s="1"/>
  <c r="D29" i="4"/>
  <c r="E29" i="4" s="1"/>
  <c r="D34" i="4"/>
  <c r="E34" i="4" s="1"/>
  <c r="D26" i="4"/>
  <c r="E26" i="4" s="1"/>
  <c r="D25" i="4"/>
  <c r="E25" i="4" s="1"/>
  <c r="C5" i="4"/>
  <c r="D15" i="4" l="1"/>
  <c r="E15" i="4" s="1"/>
  <c r="D11" i="4"/>
  <c r="E11" i="4" s="1"/>
  <c r="D7" i="4"/>
  <c r="E7" i="4" s="1"/>
  <c r="D12" i="4"/>
  <c r="E12" i="4" s="1"/>
  <c r="D14" i="4"/>
  <c r="E14" i="4" s="1"/>
  <c r="D10" i="4"/>
  <c r="E10" i="4" s="1"/>
  <c r="D6" i="4"/>
  <c r="E6" i="4" s="1"/>
  <c r="D13" i="4"/>
  <c r="E13" i="4" s="1"/>
  <c r="D9" i="4"/>
  <c r="E9" i="4" s="1"/>
  <c r="D5" i="4"/>
  <c r="E5" i="4" s="1"/>
  <c r="D8" i="4"/>
  <c r="E8" i="4" s="1"/>
  <c r="I16" i="4"/>
  <c r="I15" i="4"/>
  <c r="I14" i="4"/>
  <c r="I13" i="4"/>
  <c r="I12" i="4"/>
  <c r="I11" i="4"/>
  <c r="I10" i="4"/>
  <c r="I9" i="4"/>
  <c r="I8" i="4"/>
  <c r="I7" i="4"/>
  <c r="I6" i="4"/>
  <c r="I5" i="4"/>
  <c r="I17" i="4"/>
  <c r="I18" i="4"/>
  <c r="D18" i="4"/>
  <c r="E18" i="4" s="1"/>
  <c r="F14" i="4"/>
  <c r="F11" i="4"/>
  <c r="F8" i="4"/>
  <c r="F17" i="4"/>
  <c r="H16" i="4"/>
  <c r="H15" i="4"/>
  <c r="H14" i="4"/>
  <c r="H13" i="4"/>
  <c r="H12" i="4"/>
  <c r="H11" i="4"/>
  <c r="H10" i="4"/>
  <c r="H9" i="4"/>
  <c r="H8" i="4"/>
  <c r="H7" i="4"/>
  <c r="H6" i="4"/>
  <c r="H5" i="4"/>
  <c r="H17" i="4"/>
  <c r="G18" i="4"/>
  <c r="F15" i="4"/>
  <c r="F13" i="4"/>
  <c r="F10" i="4"/>
  <c r="F7" i="4"/>
  <c r="F5" i="4"/>
  <c r="G16" i="4"/>
  <c r="G15" i="4"/>
  <c r="G14" i="4"/>
  <c r="G13" i="4"/>
  <c r="G12" i="4"/>
  <c r="G11" i="4"/>
  <c r="G10" i="4"/>
  <c r="G9" i="4"/>
  <c r="G8" i="4"/>
  <c r="G7" i="4"/>
  <c r="G6" i="4"/>
  <c r="G5" i="4"/>
  <c r="G17" i="4"/>
  <c r="H18" i="4"/>
  <c r="F16" i="4"/>
  <c r="F12" i="4"/>
  <c r="F9" i="4"/>
  <c r="F6" i="4"/>
  <c r="F18" i="4"/>
  <c r="D16" i="4"/>
  <c r="E16" i="4" s="1"/>
  <c r="D17" i="4"/>
  <c r="E17" i="4" s="1"/>
  <c r="B9" i="1"/>
  <c r="B11" i="1" l="1"/>
  <c r="B13" i="1" s="1"/>
</calcChain>
</file>

<file path=xl/sharedStrings.xml><?xml version="1.0" encoding="utf-8"?>
<sst xmlns="http://schemas.openxmlformats.org/spreadsheetml/2006/main" count="98" uniqueCount="49">
  <si>
    <t>ANFANGSDATUM</t>
  </si>
  <si>
    <t>ENDDATUM</t>
  </si>
  <si>
    <t>ANFANGSGEWICHT</t>
  </si>
  <si>
    <t>ENDGEWICHT</t>
  </si>
  <si>
    <t>ZIELVERLUST</t>
  </si>
  <si>
    <t>TAGE FÜR DEN ABBAU</t>
  </si>
  <si>
    <t>VERLUST PRO TAG</t>
  </si>
  <si>
    <t>ZIELE</t>
  </si>
  <si>
    <t>ERNÄHRUNGS- UND TRAININGSJOURNAL</t>
  </si>
  <si>
    <t>ERNÄHRUNGSANALYSE</t>
  </si>
  <si>
    <t>TRAININGSANALYSE</t>
  </si>
  <si>
    <t>Training</t>
  </si>
  <si>
    <t>Ernährung</t>
  </si>
  <si>
    <t>ERNÄHRUNG</t>
  </si>
  <si>
    <t>DATUM</t>
  </si>
  <si>
    <t>UHRZEIT</t>
  </si>
  <si>
    <t>BESCHREIBUNG</t>
  </si>
  <si>
    <t>Kaffee</t>
  </si>
  <si>
    <t>Bagel</t>
  </si>
  <si>
    <t>Mittagessen</t>
  </si>
  <si>
    <t>Abendessen</t>
  </si>
  <si>
    <t>Toast</t>
  </si>
  <si>
    <t>KALORIEN</t>
  </si>
  <si>
    <t>KOHLENHYDRATE</t>
  </si>
  <si>
    <t>Ziele</t>
  </si>
  <si>
    <t>PROTEIN</t>
  </si>
  <si>
    <t>FETT</t>
  </si>
  <si>
    <t>ANMERKUNGEN</t>
  </si>
  <si>
    <t>Morgenkaffee</t>
  </si>
  <si>
    <t>Leichtes Frühstück</t>
  </si>
  <si>
    <t>Truthahnsandwich</t>
  </si>
  <si>
    <t>Tater-Tot-Auflauf</t>
  </si>
  <si>
    <t>Sandwich</t>
  </si>
  <si>
    <t>Salat</t>
  </si>
  <si>
    <t>Latte</t>
  </si>
  <si>
    <t>TRAINING</t>
  </si>
  <si>
    <t>DAUER (MINUTEN)</t>
  </si>
  <si>
    <t>VERBRAUCHTE KALORIEN</t>
  </si>
  <si>
    <t>Laufbandtraining</t>
  </si>
  <si>
    <t>Low Impact-Aerobics</t>
  </si>
  <si>
    <t>Extremtraining</t>
  </si>
  <si>
    <t>Laufen</t>
  </si>
  <si>
    <t>ERNÄHRUNGSANALYSE-DIAGRAMMDATEN</t>
  </si>
  <si>
    <t>Anfangszeile</t>
  </si>
  <si>
    <t>Letzter Ernährungseintrag</t>
  </si>
  <si>
    <t>TRAININGSANALYSE-DIAGRAMMDATEN</t>
  </si>
  <si>
    <t>Letzter Trainingseintrag</t>
  </si>
  <si>
    <t>TAG</t>
  </si>
  <si>
    <t>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</si>
</sst>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
    <numFmt numFmtId="167" formatCode=";;;"/>
    <numFmt numFmtId="168" formatCode="h:mm;@"/>
  </numFmts>
  <fonts count="23"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68" fontId="10" fillId="0" borderId="0" applyFont="0" applyFill="0" applyBorder="0" applyAlignment="0">
      <alignment horizontal="left" vertical="center"/>
    </xf>
    <xf numFmtId="0" fontId="2" fillId="0" borderId="1" applyNumberFormat="0" applyFill="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19"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cellStyleXfs>
  <cellXfs count="38">
    <xf numFmtId="0" fontId="0" fillId="0" borderId="0" xfId="0">
      <alignment vertical="center"/>
    </xf>
    <xf numFmtId="0" fontId="3" fillId="0" borderId="0" xfId="2">
      <alignment vertical="center"/>
    </xf>
    <xf numFmtId="0" fontId="6" fillId="2" borderId="0" xfId="0" applyFont="1" applyFill="1">
      <alignment vertical="center"/>
    </xf>
    <xf numFmtId="0" fontId="6" fillId="0" borderId="0" xfId="0" applyFont="1">
      <alignment vertical="center"/>
    </xf>
    <xf numFmtId="0" fontId="7" fillId="0" borderId="3" xfId="0" applyFont="1" applyBorder="1">
      <alignment vertical="center"/>
    </xf>
    <xf numFmtId="14" fontId="8" fillId="0" borderId="3" xfId="0" applyNumberFormat="1" applyFont="1" applyBorder="1">
      <alignment vertical="center"/>
    </xf>
    <xf numFmtId="0" fontId="8" fillId="0" borderId="3" xfId="0" applyFont="1" applyBorder="1">
      <alignment vertical="center"/>
    </xf>
    <xf numFmtId="14" fontId="8" fillId="0" borderId="4" xfId="0" applyNumberFormat="1" applyFont="1" applyBorder="1">
      <alignment vertical="center"/>
    </xf>
    <xf numFmtId="0" fontId="6" fillId="0" borderId="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14" fontId="9" fillId="5" borderId="0" xfId="10" applyNumberFormat="1" applyBorder="1">
      <alignment vertical="center"/>
    </xf>
    <xf numFmtId="0" fontId="9" fillId="5" borderId="0" xfId="10" applyBorder="1">
      <alignment vertical="center"/>
    </xf>
    <xf numFmtId="1" fontId="9" fillId="5" borderId="0" xfId="10" applyNumberFormat="1" applyBorder="1">
      <alignment vertical="center"/>
    </xf>
    <xf numFmtId="0" fontId="3" fillId="0" borderId="0" xfId="2" applyAlignment="1">
      <alignment vertical="top"/>
    </xf>
    <xf numFmtId="166" fontId="8" fillId="0" borderId="3" xfId="0" applyNumberFormat="1" applyFont="1" applyBorder="1">
      <alignment vertical="center"/>
    </xf>
    <xf numFmtId="0" fontId="4" fillId="5" borderId="0" xfId="3">
      <alignment horizontal="left" vertical="center" indent="1"/>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0" fillId="0" borderId="0" xfId="16" applyFont="1" applyFill="1" applyBorder="1" applyAlignment="1">
      <alignment horizontal="left" vertical="center"/>
    </xf>
    <xf numFmtId="2" fontId="5" fillId="5" borderId="6" xfId="15" applyFont="1" applyFill="1" applyBorder="1" applyAlignment="1">
      <alignment horizontal="center"/>
    </xf>
    <xf numFmtId="0" fontId="2" fillId="0" borderId="1" xfId="18"/>
    <xf numFmtId="2" fontId="5" fillId="4" borderId="6" xfId="15" applyFont="1" applyFill="1" applyBorder="1" applyAlignment="1">
      <alignment horizontal="center"/>
    </xf>
    <xf numFmtId="167" fontId="10" fillId="0" borderId="1" xfId="11" applyNumberFormat="1" applyFont="1">
      <alignment horizontal="center" vertical="center"/>
    </xf>
    <xf numFmtId="14" fontId="9" fillId="6" borderId="0" xfId="10" applyNumberFormat="1" applyFill="1" applyBorder="1">
      <alignment vertical="center"/>
    </xf>
    <xf numFmtId="1" fontId="9" fillId="6" borderId="0" xfId="10" applyNumberFormat="1" applyFill="1" applyBorder="1">
      <alignment vertical="center"/>
    </xf>
    <xf numFmtId="0" fontId="9" fillId="6" borderId="0" xfId="10" applyFill="1" applyBorder="1">
      <alignment vertical="center"/>
    </xf>
    <xf numFmtId="0" fontId="1" fillId="3" borderId="5" xfId="4" applyBorder="1" applyAlignment="1">
      <alignment horizontal="center" vertical="top"/>
    </xf>
    <xf numFmtId="14" fontId="5" fillId="3" borderId="5" xfId="14" applyFont="1" applyFill="1" applyBorder="1" applyAlignment="1">
      <alignment horizontal="center"/>
    </xf>
    <xf numFmtId="14" fontId="5" fillId="3" borderId="6" xfId="14" applyFont="1" applyFill="1" applyBorder="1" applyAlignment="1">
      <alignment horizontal="center"/>
    </xf>
    <xf numFmtId="0" fontId="0" fillId="0" borderId="0" xfId="0" applyAlignment="1">
      <alignment horizontal="center" vertical="center"/>
    </xf>
    <xf numFmtId="168" fontId="0" fillId="0" borderId="0" xfId="17" applyFont="1" applyFill="1" applyBorder="1" applyAlignment="1">
      <alignment horizontal="left" vertical="center"/>
    </xf>
    <xf numFmtId="168" fontId="0" fillId="0" borderId="0" xfId="17" applyFont="1" applyAlignment="1">
      <alignment horizontal="left" vertical="center"/>
    </xf>
    <xf numFmtId="1" fontId="5" fillId="5" borderId="6" xfId="16" applyFont="1" applyFill="1" applyBorder="1" applyAlignment="1">
      <alignment horizontal="center"/>
    </xf>
    <xf numFmtId="0" fontId="11" fillId="0" borderId="1" xfId="1" applyFill="1" applyBorder="1"/>
    <xf numFmtId="168" fontId="9" fillId="5" borderId="0" xfId="10" applyNumberFormat="1" applyBorder="1">
      <alignment vertical="center"/>
    </xf>
  </cellXfs>
  <cellStyles count="57">
    <cellStyle name="20 % - Akzent1" xfId="36" builtinId="30" customBuiltin="1"/>
    <cellStyle name="20 % - Akzent2" xfId="39" builtinId="34" customBuiltin="1"/>
    <cellStyle name="20 % - Akzent3" xfId="42" builtinId="38" customBuiltin="1"/>
    <cellStyle name="20 % - Akzent4" xfId="46" builtinId="42" customBuiltin="1"/>
    <cellStyle name="20 % - Akzent5" xfId="50" builtinId="46" customBuiltin="1"/>
    <cellStyle name="20 % - Akzent6" xfId="54" builtinId="50" customBuiltin="1"/>
    <cellStyle name="40 % - Akzent1" xfId="37" builtinId="31" customBuiltin="1"/>
    <cellStyle name="40 % - Akzent2" xfId="40" builtinId="35" customBuiltin="1"/>
    <cellStyle name="40 % - Akzent3" xfId="43" builtinId="39" customBuiltin="1"/>
    <cellStyle name="40 % - Akzent4" xfId="47" builtinId="43" customBuiltin="1"/>
    <cellStyle name="40 % - Akzent5" xfId="51" builtinId="47" customBuiltin="1"/>
    <cellStyle name="40 % - Akzent6" xfId="55" builtinId="51" customBuiltin="1"/>
    <cellStyle name="60 % - Akzent1" xfId="38" builtinId="32" customBuiltin="1"/>
    <cellStyle name="60 % - Akzent2" xfId="41" builtinId="36" customBuiltin="1"/>
    <cellStyle name="60 % - Akzent3" xfId="44" builtinId="40" customBuiltin="1"/>
    <cellStyle name="60 % - Akzent4" xfId="48" builtinId="44" customBuiltin="1"/>
    <cellStyle name="60 % - Akzent5" xfId="52" builtinId="48" customBuiltin="1"/>
    <cellStyle name="60 % - Akzent6" xfId="56" builtinId="52" customBuiltin="1"/>
    <cellStyle name="Akzent1" xfId="4" builtinId="29" customBuiltin="1"/>
    <cellStyle name="Akzent2" xfId="5" builtinId="33" customBuiltin="1"/>
    <cellStyle name="Akzent3" xfId="6" builtinId="37" customBuiltin="1"/>
    <cellStyle name="Akzent4" xfId="45" builtinId="41" customBuiltin="1"/>
    <cellStyle name="Akzent5" xfId="49" builtinId="45" customBuiltin="1"/>
    <cellStyle name="Akzent6" xfId="53" builtinId="49" customBuiltin="1"/>
    <cellStyle name="Anzahl" xfId="16" xr:uid="{00000000-0005-0000-0000-00000B000000}"/>
    <cellStyle name="Ausgabe" xfId="28" builtinId="21" customBuiltin="1"/>
    <cellStyle name="Berechnung" xfId="29" builtinId="22" customBuiltin="1"/>
    <cellStyle name="Besuchter Hyperlink" xfId="12" builtinId="9" customBuiltin="1"/>
    <cellStyle name="Datum" xfId="14" xr:uid="{00000000-0005-0000-0000-000003000000}"/>
    <cellStyle name="Dezimal [0]" xfId="20" builtinId="6" customBuiltin="1"/>
    <cellStyle name="Eingabe" xfId="27" builtinId="20" customBuiltin="1"/>
    <cellStyle name="Ergebnis" xfId="35" builtinId="25" customBuiltin="1"/>
    <cellStyle name="Erklärender Text" xfId="34" builtinId="53" customBuiltin="1"/>
    <cellStyle name="Gewicht" xfId="15" xr:uid="{00000000-0005-0000-0000-000011000000}"/>
    <cellStyle name="Gut" xfId="24" builtinId="26" customBuiltin="1"/>
    <cellStyle name="Komma" xfId="19" builtinId="3" customBuiltin="1"/>
    <cellStyle name="Link" xfId="11" builtinId="8" customBuiltin="1"/>
    <cellStyle name="Neutral" xfId="26" builtinId="28" customBuiltin="1"/>
    <cellStyle name="Notiz" xfId="33" builtinId="10" customBuiltin="1"/>
    <cellStyle name="Prozent" xfId="23" builtinId="5" customBuiltin="1"/>
    <cellStyle name="Schlecht" xfId="25" builtinId="27" customBuiltin="1"/>
    <cellStyle name="Standard" xfId="0" builtinId="0" customBuiltin="1"/>
    <cellStyle name="Überschrift" xfId="18" builtinId="15" customBuiltin="1"/>
    <cellStyle name="Überschrift 1" xfId="1" builtinId="16" customBuiltin="1"/>
    <cellStyle name="Überschrift 1 Seitenleiste" xfId="7" xr:uid="{00000000-0005-0000-0000-00000C000000}"/>
    <cellStyle name="Überschrift 2" xfId="2" builtinId="17" customBuiltin="1"/>
    <cellStyle name="Überschrift 2 Seitenleiste" xfId="8" xr:uid="{00000000-0005-0000-0000-00000D000000}"/>
    <cellStyle name="Überschrift 3" xfId="3" builtinId="18" customBuiltin="1"/>
    <cellStyle name="Überschrift 3 Seitenleiste" xfId="9" xr:uid="{00000000-0005-0000-0000-00000E000000}"/>
    <cellStyle name="Überschrift 4" xfId="10" builtinId="19" customBuiltin="1"/>
    <cellStyle name="Uhrzeit" xfId="17" xr:uid="{00000000-0005-0000-0000-00000F000000}"/>
    <cellStyle name="Verknüpfte Zelle" xfId="30" builtinId="24" customBuiltin="1"/>
    <cellStyle name="Währung" xfId="21" builtinId="4" customBuiltin="1"/>
    <cellStyle name="Währung [0]" xfId="22" builtinId="7" customBuiltin="1"/>
    <cellStyle name="Warnender Text" xfId="32" builtinId="11" customBuiltin="1"/>
    <cellStyle name="Weißer Rahmen" xfId="13" xr:uid="{00000000-0005-0000-0000-000012000000}"/>
    <cellStyle name="Zelle überprüfen" xfId="31" builtinId="23" customBuiltin="1"/>
  </cellStyles>
  <dxfs count="22">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indexed="64"/>
          <bgColor theme="1"/>
        </patternFill>
      </fill>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Medium11">
    <tableStyle name="Ernährung" pivot="0" count="7" xr9:uid="{74D60C63-CCC8-43D7-9DB6-8681D17490F5}">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_rels/chart22.xml.rels>&#65279;<?xml version="1.0" encoding="utf-8"?><Relationships xmlns="http://schemas.openxmlformats.org/package/2006/relationships"><Relationship Type="http://schemas.microsoft.com/office/2011/relationships/chartColorStyle" Target="/xl/charts/colors22.xml" Id="rId2" /><Relationship Type="http://schemas.microsoft.com/office/2011/relationships/chartStyle" Target="/xl/charts/style22.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Diagrammberechnungen!$I$4</c:f>
              <c:strCache>
                <c:ptCount val="1"/>
                <c:pt idx="0">
                  <c:v>KALORIEN</c:v>
                </c:pt>
              </c:strCache>
            </c:strRef>
          </c:tx>
          <c:spPr>
            <a:solidFill>
              <a:schemeClr val="accent3">
                <a:lumMod val="75000"/>
              </a:schemeClr>
            </a:solidFill>
            <a:ln>
              <a:noFill/>
            </a:ln>
            <a:effectLst/>
          </c:spPr>
          <c:invertIfNegative val="0"/>
          <c:cat>
            <c:strRef>
              <c:f>Diagrammberechnungen!$E$5:$E$18</c:f>
              <c:strCache>
                <c:ptCount val="14"/>
                <c:pt idx="0">
                  <c:v>FR</c:v>
                </c:pt>
                <c:pt idx="1">
                  <c:v>FR</c:v>
                </c:pt>
                <c:pt idx="2">
                  <c:v>SA</c:v>
                </c:pt>
                <c:pt idx="3">
                  <c:v>SA</c:v>
                </c:pt>
                <c:pt idx="4">
                  <c:v>SA</c:v>
                </c:pt>
                <c:pt idx="5">
                  <c:v>SA</c:v>
                </c:pt>
                <c:pt idx="6">
                  <c:v>SO</c:v>
                </c:pt>
                <c:pt idx="7">
                  <c:v>SO</c:v>
                </c:pt>
                <c:pt idx="8">
                  <c:v>SO</c:v>
                </c:pt>
                <c:pt idx="9">
                  <c:v>SO</c:v>
                </c:pt>
                <c:pt idx="10">
                  <c:v>MO</c:v>
                </c:pt>
                <c:pt idx="11">
                  <c:v>MO</c:v>
                </c:pt>
                <c:pt idx="12">
                  <c:v>MO</c:v>
                </c:pt>
                <c:pt idx="13">
                  <c:v>MI</c:v>
                </c:pt>
              </c:strCache>
            </c:strRef>
          </c:cat>
          <c:val>
            <c:numRef>
              <c:f>Diagrammberechnungen!$I$5:$I$18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Diagrammberechnungen!$H$4</c:f>
              <c:strCache>
                <c:ptCount val="1"/>
                <c:pt idx="0">
                  <c:v>KOHLENHYDRATE</c:v>
                </c:pt>
              </c:strCache>
            </c:strRef>
          </c:tx>
          <c:spPr>
            <a:solidFill>
              <a:schemeClr val="accent2"/>
            </a:solidFill>
            <a:ln>
              <a:noFill/>
            </a:ln>
            <a:effectLst/>
          </c:spPr>
          <c:invertIfNegative val="0"/>
          <c:cat>
            <c:strRef>
              <c:f>Diagrammberechnungen!$E$5:$E$18</c:f>
              <c:strCache>
                <c:ptCount val="14"/>
                <c:pt idx="0">
                  <c:v>FR</c:v>
                </c:pt>
                <c:pt idx="1">
                  <c:v>FR</c:v>
                </c:pt>
                <c:pt idx="2">
                  <c:v>SA</c:v>
                </c:pt>
                <c:pt idx="3">
                  <c:v>SA</c:v>
                </c:pt>
                <c:pt idx="4">
                  <c:v>SA</c:v>
                </c:pt>
                <c:pt idx="5">
                  <c:v>SA</c:v>
                </c:pt>
                <c:pt idx="6">
                  <c:v>SO</c:v>
                </c:pt>
                <c:pt idx="7">
                  <c:v>SO</c:v>
                </c:pt>
                <c:pt idx="8">
                  <c:v>SO</c:v>
                </c:pt>
                <c:pt idx="9">
                  <c:v>SO</c:v>
                </c:pt>
                <c:pt idx="10">
                  <c:v>MO</c:v>
                </c:pt>
                <c:pt idx="11">
                  <c:v>MO</c:v>
                </c:pt>
                <c:pt idx="12">
                  <c:v>MO</c:v>
                </c:pt>
                <c:pt idx="13">
                  <c:v>MI</c:v>
                </c:pt>
              </c:strCache>
            </c:strRef>
          </c:cat>
          <c:val>
            <c:numRef>
              <c:f>Diagrammberechnungen!$H$5:$H$18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Diagrammberechnungen!$G$4</c:f>
              <c:strCache>
                <c:ptCount val="1"/>
                <c:pt idx="0">
                  <c:v>PROTEIN</c:v>
                </c:pt>
              </c:strCache>
            </c:strRef>
          </c:tx>
          <c:spPr>
            <a:solidFill>
              <a:schemeClr val="bg1">
                <a:lumMod val="65000"/>
              </a:schemeClr>
            </a:solidFill>
            <a:ln>
              <a:noFill/>
            </a:ln>
            <a:effectLst/>
          </c:spPr>
          <c:invertIfNegative val="0"/>
          <c:cat>
            <c:strRef>
              <c:f>Diagrammberechnungen!$E$5:$E$18</c:f>
              <c:strCache>
                <c:ptCount val="14"/>
                <c:pt idx="0">
                  <c:v>FR</c:v>
                </c:pt>
                <c:pt idx="1">
                  <c:v>FR</c:v>
                </c:pt>
                <c:pt idx="2">
                  <c:v>SA</c:v>
                </c:pt>
                <c:pt idx="3">
                  <c:v>SA</c:v>
                </c:pt>
                <c:pt idx="4">
                  <c:v>SA</c:v>
                </c:pt>
                <c:pt idx="5">
                  <c:v>SA</c:v>
                </c:pt>
                <c:pt idx="6">
                  <c:v>SO</c:v>
                </c:pt>
                <c:pt idx="7">
                  <c:v>SO</c:v>
                </c:pt>
                <c:pt idx="8">
                  <c:v>SO</c:v>
                </c:pt>
                <c:pt idx="9">
                  <c:v>SO</c:v>
                </c:pt>
                <c:pt idx="10">
                  <c:v>MO</c:v>
                </c:pt>
                <c:pt idx="11">
                  <c:v>MO</c:v>
                </c:pt>
                <c:pt idx="12">
                  <c:v>MO</c:v>
                </c:pt>
                <c:pt idx="13">
                  <c:v>MI</c:v>
                </c:pt>
              </c:strCache>
            </c:strRef>
          </c:cat>
          <c:val>
            <c:numRef>
              <c:f>Diagrammberechnungen!$G$5:$G$18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Diagrammberechnungen!$F$4</c:f>
              <c:strCache>
                <c:ptCount val="1"/>
                <c:pt idx="0">
                  <c:v>FETT</c:v>
                </c:pt>
              </c:strCache>
            </c:strRef>
          </c:tx>
          <c:spPr>
            <a:solidFill>
              <a:schemeClr val="accent1"/>
            </a:solidFill>
            <a:ln>
              <a:noFill/>
            </a:ln>
            <a:effectLst/>
          </c:spPr>
          <c:invertIfNegative val="0"/>
          <c:cat>
            <c:strRef>
              <c:f>Diagrammberechnungen!$E$5:$E$18</c:f>
              <c:strCache>
                <c:ptCount val="14"/>
                <c:pt idx="0">
                  <c:v>FR</c:v>
                </c:pt>
                <c:pt idx="1">
                  <c:v>FR</c:v>
                </c:pt>
                <c:pt idx="2">
                  <c:v>SA</c:v>
                </c:pt>
                <c:pt idx="3">
                  <c:v>SA</c:v>
                </c:pt>
                <c:pt idx="4">
                  <c:v>SA</c:v>
                </c:pt>
                <c:pt idx="5">
                  <c:v>SA</c:v>
                </c:pt>
                <c:pt idx="6">
                  <c:v>SO</c:v>
                </c:pt>
                <c:pt idx="7">
                  <c:v>SO</c:v>
                </c:pt>
                <c:pt idx="8">
                  <c:v>SO</c:v>
                </c:pt>
                <c:pt idx="9">
                  <c:v>SO</c:v>
                </c:pt>
                <c:pt idx="10">
                  <c:v>MO</c:v>
                </c:pt>
                <c:pt idx="11">
                  <c:v>MO</c:v>
                </c:pt>
                <c:pt idx="12">
                  <c:v>MO</c:v>
                </c:pt>
                <c:pt idx="13">
                  <c:v>MI</c:v>
                </c:pt>
              </c:strCache>
            </c:strRef>
          </c:cat>
          <c:val>
            <c:numRef>
              <c:f>Diagrammberechnungen!$F$5:$F$18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de-DE"/>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de-DE"/>
          </a:p>
        </c:txPr>
        <c:crossAx val="492222544"/>
        <c:crosses val="autoZero"/>
        <c:crossBetween val="between"/>
        <c:majorUnit val="0.5"/>
      </c:valAx>
      <c:spPr>
        <a:noFill/>
        <a:ln>
          <a:noFill/>
        </a:ln>
        <a:effectLst/>
      </c:spPr>
    </c:plotArea>
    <c:legend>
      <c:legendPos val="r"/>
      <c:layout>
        <c:manualLayout>
          <c:xMode val="edge"/>
          <c:yMode val="edge"/>
          <c:x val="0.81325177905593593"/>
          <c:y val="0"/>
          <c:w val="0.15652897841973018"/>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Arial"/>
              <a:ea typeface="Arial"/>
              <a:cs typeface="Arial"/>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Diagrammberechnungen!$G$22</c:f>
              <c:strCache>
                <c:ptCount val="1"/>
                <c:pt idx="0">
                  <c:v>VERBRAUCHTE KALORIEN</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Diagrammberechnungen!$D$23:$D$36</c:f>
              <c:numCache>
                <c:formatCode>m/d/yyyy</c:formatCode>
                <c:ptCount val="14"/>
                <c:pt idx="0">
                  <c:v>44924</c:v>
                </c:pt>
                <c:pt idx="1">
                  <c:v>44923</c:v>
                </c:pt>
                <c:pt idx="2">
                  <c:v>44922</c:v>
                </c:pt>
                <c:pt idx="3">
                  <c:v>44921</c:v>
                </c:pt>
                <c:pt idx="4">
                  <c:v>44920</c:v>
                </c:pt>
                <c:pt idx="5">
                  <c:v>44919</c:v>
                </c:pt>
                <c:pt idx="6">
                  <c:v>44918</c:v>
                </c:pt>
                <c:pt idx="7">
                  <c:v>44917</c:v>
                </c:pt>
                <c:pt idx="8">
                  <c:v>44916</c:v>
                </c:pt>
                <c:pt idx="9">
                  <c:v>44915</c:v>
                </c:pt>
                <c:pt idx="10">
                  <c:v>44914</c:v>
                </c:pt>
                <c:pt idx="11">
                  <c:v>44913</c:v>
                </c:pt>
                <c:pt idx="12">
                  <c:v>44912</c:v>
                </c:pt>
                <c:pt idx="13">
                  <c:v>44911</c:v>
                </c:pt>
              </c:numCache>
            </c:numRef>
          </c:cat>
          <c:val>
            <c:numRef>
              <c:f>Diagrammberechnungen!$G$23:$G$36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Diagrammberechnungen!$F$22</c:f>
              <c:strCache>
                <c:ptCount val="1"/>
                <c:pt idx="0">
                  <c:v>DAUER (MINUTEN)</c:v>
                </c:pt>
              </c:strCache>
            </c:strRef>
          </c:tx>
          <c:spPr>
            <a:ln w="28575" cap="rnd">
              <a:solidFill>
                <a:schemeClr val="accent1"/>
              </a:solidFill>
              <a:round/>
            </a:ln>
            <a:effectLst/>
          </c:spPr>
          <c:marker>
            <c:symbol val="none"/>
          </c:marker>
          <c:cat>
            <c:multiLvlStrRef>
              <c:f>Diagrammberechnungen!$D$23:$E$36</c:f>
              <c:multiLvlStrCache>
                <c:ptCount val="14"/>
                <c:lvl>
                  <c:pt idx="0">
                    <c:v>DO</c:v>
                  </c:pt>
                  <c:pt idx="1">
                    <c:v>MI</c:v>
                  </c:pt>
                  <c:pt idx="2">
                    <c:v>DI</c:v>
                  </c:pt>
                  <c:pt idx="3">
                    <c:v>MO</c:v>
                  </c:pt>
                  <c:pt idx="4">
                    <c:v>SO</c:v>
                  </c:pt>
                  <c:pt idx="5">
                    <c:v>SA</c:v>
                  </c:pt>
                  <c:pt idx="6">
                    <c:v>FR</c:v>
                  </c:pt>
                  <c:pt idx="7">
                    <c:v>DO</c:v>
                  </c:pt>
                  <c:pt idx="8">
                    <c:v>MI</c:v>
                  </c:pt>
                  <c:pt idx="9">
                    <c:v>DI</c:v>
                  </c:pt>
                  <c:pt idx="10">
                    <c:v>MO</c:v>
                  </c:pt>
                  <c:pt idx="11">
                    <c:v>SO</c:v>
                  </c:pt>
                  <c:pt idx="12">
                    <c:v>SA</c:v>
                  </c:pt>
                  <c:pt idx="13">
                    <c:v>FR</c:v>
                  </c:pt>
                </c:lvl>
                <c:lvl>
                  <c:pt idx="0">
                    <c:v>29.12.2022</c:v>
                  </c:pt>
                  <c:pt idx="1">
                    <c:v>28.12.2022</c:v>
                  </c:pt>
                  <c:pt idx="2">
                    <c:v>27.12.2022</c:v>
                  </c:pt>
                  <c:pt idx="3">
                    <c:v>26.12.2022</c:v>
                  </c:pt>
                  <c:pt idx="4">
                    <c:v>25.12.2022</c:v>
                  </c:pt>
                  <c:pt idx="5">
                    <c:v>24.12.2022</c:v>
                  </c:pt>
                  <c:pt idx="6">
                    <c:v>23.12.2022</c:v>
                  </c:pt>
                  <c:pt idx="7">
                    <c:v>22.12.2022</c:v>
                  </c:pt>
                  <c:pt idx="8">
                    <c:v>21.12.2022</c:v>
                  </c:pt>
                  <c:pt idx="9">
                    <c:v>20.12.2022</c:v>
                  </c:pt>
                  <c:pt idx="10">
                    <c:v>19.12.2022</c:v>
                  </c:pt>
                  <c:pt idx="11">
                    <c:v>18.12.2022</c:v>
                  </c:pt>
                  <c:pt idx="12">
                    <c:v>17.12.2022</c:v>
                  </c:pt>
                  <c:pt idx="13">
                    <c:v>16.12.2022</c:v>
                  </c:pt>
                </c:lvl>
              </c:multiLvlStrCache>
            </c:multiLvlStrRef>
          </c:cat>
          <c:val>
            <c:numRef>
              <c:f>Diagrammberechnungen!$F$23:$F$36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de-DE"/>
        </a:p>
      </c:txPr>
    </c:legend>
    <c:plotVisOnly val="0"/>
    <c:dispBlanksAs val="gap"/>
    <c:showDLblsOverMax val="0"/>
  </c:chart>
  <c:spPr>
    <a:noFill/>
    <a:ln w="9525" cap="flat" cmpd="sng" algn="ctr">
      <a:noFill/>
      <a:round/>
    </a:ln>
    <a:effectLst/>
  </c:spPr>
  <c:txPr>
    <a:bodyPr/>
    <a:lstStyle/>
    <a:p>
      <a:pPr>
        <a:defRPr sz="1100"/>
      </a:pPr>
      <a:endParaRPr lang="de-D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chart" Target="/xl/charts/chart22.xml" Id="rId4" /><Relationship Type="http://schemas.openxmlformats.org/officeDocument/2006/relationships/hyperlink" Target="#'ERN&#196;HRUNG'!A1" TargetMode="External" Id="rId2" /><Relationship Type="http://schemas.openxmlformats.org/officeDocument/2006/relationships/hyperlink" Target="#'TRAINING'!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TRAINING'!A1" TargetMode="External" Id="rId2" /><Relationship Type="http://schemas.openxmlformats.org/officeDocument/2006/relationships/hyperlink" Target="#'ZIELE'!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ZIELE'!A1" TargetMode="External" Id="rId2" /><Relationship Type="http://schemas.openxmlformats.org/officeDocument/2006/relationships/hyperlink" Target="#'ERN&#196;HRUNG'!A1" TargetMode="External" Id="rId1" /></Relationships>
</file>

<file path=xl/drawings/drawing13.xml><?xml version="1.0" encoding="utf-8"?>
<xdr:wsDr xmlns:xdr="http://schemas.openxmlformats.org/drawingml/2006/spreadsheetDrawing" xmlns:a="http://schemas.openxmlformats.org/drawingml/2006/main">
  <xdr:twoCellAnchor editAs="oneCell">
    <xdr:from>
      <xdr:col>9</xdr:col>
      <xdr:colOff>161925</xdr:colOff>
      <xdr:row>0</xdr:row>
      <xdr:rowOff>85725</xdr:rowOff>
    </xdr:from>
    <xdr:to>
      <xdr:col>9</xdr:col>
      <xdr:colOff>619125</xdr:colOff>
      <xdr:row>0</xdr:row>
      <xdr:rowOff>390524</xdr:rowOff>
    </xdr:to>
    <xdr:sp macro="" textlink="">
      <xdr:nvSpPr>
        <xdr:cNvPr id="2" name="Training" descr="Trainings-Navigationsschaltfläche">
          <a:hlinkClick xmlns:r="http://schemas.openxmlformats.org/officeDocument/2006/relationships" r:id="rId1" tooltip="Auswählen, um das Arbeitsblatt „Training“ anzuzeigen"/>
          <a:extLst>
            <a:ext uri="{FF2B5EF4-FFF2-40B4-BE49-F238E27FC236}">
              <a16:creationId xmlns:a16="http://schemas.microsoft.com/office/drawing/2014/main" id="{00000000-0008-0000-0000-000002000000}"/>
            </a:ext>
          </a:extLst>
        </xdr:cNvPr>
        <xdr:cNvSpPr/>
      </xdr:nvSpPr>
      <xdr:spPr>
        <a:xfrm>
          <a:off x="94392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a:solidFill>
                <a:schemeClr val="bg1"/>
              </a:solidFill>
              <a:latin typeface="Arial Black" panose="020B0A04020102020204" pitchFamily="34" charset="0"/>
            </a:rPr>
            <a:t>&lt;</a:t>
          </a:r>
        </a:p>
      </xdr:txBody>
    </xdr:sp>
    <xdr:clientData fPrintsWithSheet="0"/>
  </xdr:twoCellAnchor>
  <xdr:twoCellAnchor editAs="oneCell">
    <xdr:from>
      <xdr:col>10</xdr:col>
      <xdr:colOff>257175</xdr:colOff>
      <xdr:row>0</xdr:row>
      <xdr:rowOff>85725</xdr:rowOff>
    </xdr:from>
    <xdr:to>
      <xdr:col>10</xdr:col>
      <xdr:colOff>714375</xdr:colOff>
      <xdr:row>0</xdr:row>
      <xdr:rowOff>390524</xdr:rowOff>
    </xdr:to>
    <xdr:sp macro="" textlink="">
      <xdr:nvSpPr>
        <xdr:cNvPr id="3" name="Ernährung" descr="Ernährungs-Navigationsschaltfläche">
          <a:hlinkClick xmlns:r="http://schemas.openxmlformats.org/officeDocument/2006/relationships" r:id="rId2" tooltip="Auswählen, um das Arbeitsblatt „Ernährung“ anzuzeigen"/>
          <a:extLst>
            <a:ext uri="{FF2B5EF4-FFF2-40B4-BE49-F238E27FC236}">
              <a16:creationId xmlns:a16="http://schemas.microsoft.com/office/drawing/2014/main" id="{00000000-0008-0000-0000-000003000000}"/>
            </a:ext>
          </a:extLst>
        </xdr:cNvPr>
        <xdr:cNvSpPr/>
      </xdr:nvSpPr>
      <xdr:spPr>
        <a:xfrm>
          <a:off x="1029652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sz="1100" b="0">
              <a:solidFill>
                <a:schemeClr val="bg1"/>
              </a:solidFill>
              <a:latin typeface="Arial Black" panose="020B0A04020102020204" pitchFamily="34" charset="0"/>
            </a:rPr>
            <a:t>&gt;</a:t>
          </a:r>
        </a:p>
      </xdr:txBody>
    </xdr:sp>
    <xdr:clientData fPrintsWithSheet="0"/>
  </xdr:twoCellAnchor>
  <xdr:twoCellAnchor editAs="oneCell">
    <xdr:from>
      <xdr:col>2</xdr:col>
      <xdr:colOff>38099</xdr:colOff>
      <xdr:row>3</xdr:row>
      <xdr:rowOff>38101</xdr:rowOff>
    </xdr:from>
    <xdr:to>
      <xdr:col>12</xdr:col>
      <xdr:colOff>19050</xdr:colOff>
      <xdr:row>5</xdr:row>
      <xdr:rowOff>361951</xdr:rowOff>
    </xdr:to>
    <xdr:graphicFrame macro="">
      <xdr:nvGraphicFramePr>
        <xdr:cNvPr id="19" name="DiagErnährungsAnalyse" descr="Gestapeltes Balkendiagramm (100 %), das die Ernährungseinträge der letzten 14 Tage anzeigt, einschließlich Fett, Protein, Kohlenhydraten und Kalorien.">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7</xdr:row>
      <xdr:rowOff>1</xdr:rowOff>
    </xdr:from>
    <xdr:to>
      <xdr:col>11</xdr:col>
      <xdr:colOff>0</xdr:colOff>
      <xdr:row>14</xdr:row>
      <xdr:rowOff>9525</xdr:rowOff>
    </xdr:to>
    <xdr:graphicFrame macro="">
      <xdr:nvGraphicFramePr>
        <xdr:cNvPr id="21" name="DiagTrainingsAnalyse" descr="Säulen- und Liniendiagramm (gruppiert), das verbrauchte Kalorien und die Dauer in Minuten für die Trainingseinträge der letzten 14 Tage anzeigt.">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257175</xdr:colOff>
      <xdr:row>0</xdr:row>
      <xdr:rowOff>66675</xdr:rowOff>
    </xdr:from>
    <xdr:to>
      <xdr:col>6</xdr:col>
      <xdr:colOff>714375</xdr:colOff>
      <xdr:row>0</xdr:row>
      <xdr:rowOff>371474</xdr:rowOff>
    </xdr:to>
    <xdr:sp macro="" textlink="">
      <xdr:nvSpPr>
        <xdr:cNvPr id="2" name="Ziele" descr="Ziele-Navigationsschaltfläche">
          <a:hlinkClick xmlns:r="http://schemas.openxmlformats.org/officeDocument/2006/relationships" r:id="rId1" tooltip="Auswählen, um das Arbeitsblatt „Ziele“ anzuzeigen"/>
          <a:extLst>
            <a:ext uri="{FF2B5EF4-FFF2-40B4-BE49-F238E27FC236}">
              <a16:creationId xmlns:a16="http://schemas.microsoft.com/office/drawing/2014/main" id="{00000000-0008-0000-0100-000002000000}"/>
            </a:ext>
          </a:extLst>
        </xdr:cNvPr>
        <xdr:cNvSpPr/>
      </xdr:nvSpPr>
      <xdr:spPr>
        <a:xfrm>
          <a:off x="68294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sz="1100" b="0">
              <a:solidFill>
                <a:schemeClr val="bg1"/>
              </a:solidFill>
              <a:latin typeface="Arial Black" panose="020B0A04020102020204" pitchFamily="34" charset="0"/>
            </a:rPr>
            <a:t>&lt;</a:t>
          </a:r>
        </a:p>
      </xdr:txBody>
    </xdr:sp>
    <xdr:clientData fPrintsWithSheet="0"/>
  </xdr:twoCellAnchor>
  <xdr:twoCellAnchor editAs="oneCell">
    <xdr:from>
      <xdr:col>7</xdr:col>
      <xdr:colOff>247650</xdr:colOff>
      <xdr:row>0</xdr:row>
      <xdr:rowOff>66675</xdr:rowOff>
    </xdr:from>
    <xdr:to>
      <xdr:col>7</xdr:col>
      <xdr:colOff>704850</xdr:colOff>
      <xdr:row>0</xdr:row>
      <xdr:rowOff>371474</xdr:rowOff>
    </xdr:to>
    <xdr:sp macro="" textlink="">
      <xdr:nvSpPr>
        <xdr:cNvPr id="3" name="Training" descr="Trainings-Navigationsschaltfläche">
          <a:hlinkClick xmlns:r="http://schemas.openxmlformats.org/officeDocument/2006/relationships" r:id="rId2" tooltip="Auswählen, um das Arbeitsblatt „Training“ anzuzeigen"/>
          <a:extLst>
            <a:ext uri="{FF2B5EF4-FFF2-40B4-BE49-F238E27FC236}">
              <a16:creationId xmlns:a16="http://schemas.microsoft.com/office/drawing/2014/main" id="{00000000-0008-0000-0100-000003000000}"/>
            </a:ext>
          </a:extLst>
        </xdr:cNvPr>
        <xdr:cNvSpPr/>
      </xdr:nvSpPr>
      <xdr:spPr>
        <a:xfrm>
          <a:off x="77819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sz="1100" b="0">
              <a:solidFill>
                <a:schemeClr val="bg1"/>
              </a:solidFill>
              <a:latin typeface="Arial Black" panose="020B0A04020102020204" pitchFamily="34" charset="0"/>
            </a:rPr>
            <a:t>&gt;</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Ernährung" descr="Ernährungs-Navigationsschaltfläche">
          <a:hlinkClick xmlns:r="http://schemas.openxmlformats.org/officeDocument/2006/relationships" r:id="rId1" tooltip="Auswählen, um das Arbeitsblatt „Ernährung“ anzuzeigen"/>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sz="1100" b="0">
              <a:solidFill>
                <a:schemeClr val="bg1"/>
              </a:solidFill>
              <a:latin typeface="Arial Black" panose="020B0A04020102020204" pitchFamily="34" charset="0"/>
            </a:rPr>
            <a:t>&lt;</a:t>
          </a:r>
        </a:p>
      </xdr:txBody>
    </xdr:sp>
    <xdr:clientData fPrintsWithSheet="0"/>
  </xdr:twoCellAnchor>
  <xdr:twoCellAnchor editAs="oneCell">
    <xdr:from>
      <xdr:col>6</xdr:col>
      <xdr:colOff>247650</xdr:colOff>
      <xdr:row>0</xdr:row>
      <xdr:rowOff>109538</xdr:rowOff>
    </xdr:from>
    <xdr:to>
      <xdr:col>6</xdr:col>
      <xdr:colOff>704850</xdr:colOff>
      <xdr:row>0</xdr:row>
      <xdr:rowOff>414337</xdr:rowOff>
    </xdr:to>
    <xdr:sp macro="" textlink="">
      <xdr:nvSpPr>
        <xdr:cNvPr id="3" name="Ziele" descr="Ziele-Navigationsschaltfläche">
          <a:hlinkClick xmlns:r="http://schemas.openxmlformats.org/officeDocument/2006/relationships" r:id="rId2" tooltip="Auswählen, um das Arbeitsblatt „Ziele“ anzuzeigen"/>
          <a:extLst>
            <a:ext uri="{FF2B5EF4-FFF2-40B4-BE49-F238E27FC236}">
              <a16:creationId xmlns:a16="http://schemas.microsoft.com/office/drawing/2014/main" id="{00000000-0008-0000-0200-000003000000}"/>
            </a:ext>
          </a:extLst>
        </xdr:cNvPr>
        <xdr:cNvSpPr/>
      </xdr:nvSpPr>
      <xdr:spPr>
        <a:xfrm>
          <a:off x="925830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de" sz="1100" b="0">
              <a:solidFill>
                <a:schemeClr val="bg1"/>
              </a:solidFill>
              <a:latin typeface="Arial Black" panose="020B0A04020102020204" pitchFamily="34" charset="0"/>
            </a:rPr>
            <a:t>&gt;</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rnährung" displayName="Ernährung" ref="B3:I19" totalsRowShown="0" dataDxfId="14">
  <autoFilter ref="B3:I19" xr:uid="{00000000-0009-0000-0100-000001000000}"/>
  <tableColumns count="8">
    <tableColumn id="1" xr3:uid="{00000000-0010-0000-0000-000001000000}" name="DATUM" dataDxfId="13" dataCellStyle="Datum"/>
    <tableColumn id="2" xr3:uid="{00000000-0010-0000-0000-000002000000}" name="UHRZEIT" dataDxfId="12" dataCellStyle="Uhrzeit"/>
    <tableColumn id="3" xr3:uid="{00000000-0010-0000-0000-000003000000}" name="BESCHREIBUNG" dataDxfId="11"/>
    <tableColumn id="4" xr3:uid="{00000000-0010-0000-0000-000004000000}" name="KALORIEN" dataDxfId="10" dataCellStyle="Anzahl"/>
    <tableColumn id="5" xr3:uid="{00000000-0010-0000-0000-000005000000}" name="KOHLENHYDRATE" dataDxfId="9" dataCellStyle="Anzahl"/>
    <tableColumn id="6" xr3:uid="{00000000-0010-0000-0000-000006000000}" name="PROTEIN" dataDxfId="8" dataCellStyle="Anzahl"/>
    <tableColumn id="7" xr3:uid="{00000000-0010-0000-0000-000007000000}" name="FETT" dataDxfId="7" dataCellStyle="Anzahl"/>
    <tableColumn id="8" xr3:uid="{00000000-0010-0000-0000-000008000000}" name="ANMERKUNGEN" dataDxfId="6"/>
  </tableColumns>
  <tableStyleInfo name="Ernährung" showFirstColumn="0" showLastColumn="0" showRowStripes="1" showColumnStripes="0"/>
  <extLst>
    <ext xmlns:x14="http://schemas.microsoft.com/office/spreadsheetml/2009/9/main" uri="{504A1905-F514-4f6f-8877-14C23A59335A}">
      <x14:table altTextSummary="Geben Sie Ernährungsinformationen wie Datum, Uhrzeit, Beschreibung, Kalorien, Kohlenhydrate, Protein, Fett und eventuelle Anmerkungen ein."/>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ining" displayName="Training" ref="B3:E20" totalsRowShown="0" headerRowDxfId="5" dataDxfId="4">
  <autoFilter ref="B3:E20" xr:uid="{00000000-0009-0000-0100-000002000000}"/>
  <tableColumns count="4">
    <tableColumn id="1" xr3:uid="{00000000-0010-0000-0100-000001000000}" name="DATUM" dataDxfId="3" dataCellStyle="Datum"/>
    <tableColumn id="2" xr3:uid="{00000000-0010-0000-0100-000002000000}" name="DAUER (MINUTEN)" dataDxfId="2" dataCellStyle="Anzahl"/>
    <tableColumn id="3" xr3:uid="{00000000-0010-0000-0100-000003000000}" name="VERBRAUCHTE KALORIEN" dataDxfId="1" dataCellStyle="Anzahl"/>
    <tableColumn id="4" xr3:uid="{00000000-0010-0000-0100-000004000000}" name="ANMERKUNGEN" dataDxfId="0"/>
  </tableColumns>
  <tableStyleInfo name="Ernährung" showFirstColumn="0" showLastColumn="0" showRowStripes="1" showColumnStripes="0"/>
  <extLst>
    <ext xmlns:x14="http://schemas.microsoft.com/office/spreadsheetml/2009/9/main" uri="{504A1905-F514-4f6f-8877-14C23A59335A}">
      <x14:table altTextSummary="Geben Sie Trainingsinformationen, wie etwa das Datum, die Dauer, verbrannte Kalorien und eventuelle Anmerkungen ein."/>
    </ext>
  </extLst>
</table>
</file>

<file path=xl/theme/theme1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externalLinkPath" Target="file:///C:\Users\ABC%20Work\Dropbox\Development\AccessibilityTask_Excel\21-30\TF04036851_Diet%20and%20exercise%20journal_MZM_v2.xltx" TargetMode="Externa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K14"/>
  <sheetViews>
    <sheetView showGridLines="0" tabSelected="1" zoomScaleNormal="100" workbookViewId="0"/>
  </sheetViews>
  <sheetFormatPr baseColWidth="10" defaultColWidth="9" defaultRowHeight="14.25" x14ac:dyDescent="0.2"/>
  <cols>
    <col min="1" max="1" width="2.625" customWidth="1"/>
    <col min="2" max="2" width="23.875" style="32" customWidth="1"/>
    <col min="3" max="3" width="16.375" customWidth="1"/>
    <col min="4" max="7" width="10.375" customWidth="1"/>
    <col min="8" max="8" width="27" customWidth="1"/>
    <col min="9" max="9" width="10.375" customWidth="1"/>
    <col min="10" max="10" width="10" customWidth="1"/>
    <col min="11" max="11" width="12.75" customWidth="1"/>
    <col min="12" max="12" width="2.625" customWidth="1"/>
  </cols>
  <sheetData>
    <row r="1" spans="2:11" ht="48" customHeight="1" x14ac:dyDescent="0.7">
      <c r="B1" s="30">
        <f ca="1">TODAY()</f>
        <v>44904</v>
      </c>
      <c r="C1" s="23" t="s">
        <v>7</v>
      </c>
      <c r="D1" s="23"/>
      <c r="E1" s="23"/>
      <c r="F1" s="23"/>
      <c r="G1" s="23"/>
      <c r="H1" s="23"/>
      <c r="I1" s="23"/>
      <c r="J1" s="25" t="s">
        <v>11</v>
      </c>
      <c r="K1" s="25" t="s">
        <v>12</v>
      </c>
    </row>
    <row r="2" spans="2:11" ht="48" customHeight="1" x14ac:dyDescent="0.2">
      <c r="B2" s="29" t="s">
        <v>0</v>
      </c>
      <c r="C2" s="1" t="s">
        <v>8</v>
      </c>
    </row>
    <row r="3" spans="2:11" ht="48" customHeight="1" x14ac:dyDescent="0.5">
      <c r="B3" s="31">
        <f ca="1">Anfangsdatum+121</f>
        <v>45025</v>
      </c>
      <c r="C3" s="16" t="s">
        <v>9</v>
      </c>
      <c r="D3" s="16"/>
      <c r="E3" s="16"/>
      <c r="F3" s="16"/>
      <c r="G3" s="16"/>
      <c r="H3" s="16"/>
      <c r="I3" s="16"/>
      <c r="J3" s="16"/>
      <c r="K3" s="16"/>
    </row>
    <row r="4" spans="2:11" ht="48" customHeight="1" x14ac:dyDescent="0.2">
      <c r="B4" s="29" t="s">
        <v>1</v>
      </c>
    </row>
    <row r="5" spans="2:11" ht="48" customHeight="1" x14ac:dyDescent="0.5">
      <c r="B5" s="24">
        <v>220</v>
      </c>
    </row>
    <row r="6" spans="2:11" ht="48" customHeight="1" x14ac:dyDescent="0.2">
      <c r="B6" s="19" t="s">
        <v>2</v>
      </c>
    </row>
    <row r="7" spans="2:11" ht="48" customHeight="1" x14ac:dyDescent="0.5">
      <c r="B7" s="24">
        <v>180</v>
      </c>
      <c r="C7" s="16" t="s">
        <v>10</v>
      </c>
      <c r="D7" s="16"/>
      <c r="E7" s="16"/>
      <c r="F7" s="16"/>
      <c r="G7" s="16"/>
      <c r="H7" s="16"/>
      <c r="I7" s="16"/>
      <c r="J7" s="16"/>
      <c r="K7" s="16"/>
    </row>
    <row r="8" spans="2:11" ht="48" customHeight="1" x14ac:dyDescent="0.2">
      <c r="B8" s="19" t="s">
        <v>3</v>
      </c>
    </row>
    <row r="9" spans="2:11" ht="48" customHeight="1" x14ac:dyDescent="0.5">
      <c r="B9" s="35">
        <f>Anfangsgewicht-EndGewicht</f>
        <v>40</v>
      </c>
    </row>
    <row r="10" spans="2:11" ht="48" customHeight="1" x14ac:dyDescent="0.2">
      <c r="B10" s="20" t="s">
        <v>4</v>
      </c>
    </row>
    <row r="11" spans="2:11" ht="48" customHeight="1" x14ac:dyDescent="0.5">
      <c r="B11" s="35">
        <f ca="1">EndDatum-Anfangsdatum</f>
        <v>121</v>
      </c>
      <c r="J11" s="2"/>
      <c r="K11" s="2"/>
    </row>
    <row r="12" spans="2:11" ht="48" customHeight="1" x14ac:dyDescent="0.2">
      <c r="B12" s="20" t="s">
        <v>5</v>
      </c>
      <c r="J12" s="2"/>
      <c r="K12" s="2"/>
    </row>
    <row r="13" spans="2:11" ht="48" customHeight="1" x14ac:dyDescent="0.5">
      <c r="B13" s="22">
        <f ca="1">GewichtsZiel/B11</f>
        <v>0.33057851239669422</v>
      </c>
      <c r="J13" s="2"/>
      <c r="K13" s="2"/>
    </row>
    <row r="14" spans="2:11" ht="48" customHeight="1" x14ac:dyDescent="0.2">
      <c r="B14" s="20" t="s">
        <v>6</v>
      </c>
    </row>
  </sheetData>
  <dataValidations count="15">
    <dataValidation allowBlank="1" showInputMessage="1" showErrorMessage="1" prompt="Geben Sie in diese Zelle das Anfangsdatum ein. Aktualisieren Sie das Enddatum, das Anfangsgewicht und das gewünschte Endgewicht in den Zellen darunter. Der Zielverlust, die Tage zum Abbau und der Verlust pro Tag werden automatisch berechnet." sqref="B1" xr:uid="{00000000-0002-0000-0000-000000000000}"/>
    <dataValidation allowBlank="1" showInputMessage="1" showErrorMessage="1" prompt="Erstellen Sie in dieser Arbeitsmappe ein Ernährungs- und Trainingsjournal. Geben Sie das Anfangsgewicht und das gewünschte Endgewicht ein, um den Zielverlust auf diesem Arbeitsblatt zu berechnen. Das Diagramm stellt Ernährungs- und Trainingsergebnisse dar" sqref="A1" xr:uid="{00000000-0002-0000-0000-000001000000}"/>
    <dataValidation allowBlank="1" showInputMessage="1" showErrorMessage="1" prompt="Geben Sie in diese Zelle das Enddatum ein." sqref="B3" xr:uid="{00000000-0002-0000-0000-000002000000}"/>
    <dataValidation allowBlank="1" showInputMessage="1" showErrorMessage="1" prompt="Geben Sie das Anfangsgewicht in dieser Zelle ein." sqref="B5" xr:uid="{00000000-0002-0000-0000-000003000000}"/>
    <dataValidation allowBlank="1" showInputMessage="1" showErrorMessage="1" prompt="Geben Sie das Endgewicht in dieser Zelle ein." sqref="B7" xr:uid="{00000000-0002-0000-0000-000004000000}"/>
    <dataValidation allowBlank="1" showInputMessage="1" showErrorMessage="1" prompt="Der Zielverlust in dieser Zelle wird automatisch berechnet" sqref="B9" xr:uid="{00000000-0002-0000-0000-000005000000}"/>
    <dataValidation allowBlank="1" showInputMessage="1" showErrorMessage="1" prompt="Die Tage für den Abbau in dieser Zelle werden automatisch berechnet" sqref="B11" xr:uid="{00000000-0002-0000-0000-000006000000}"/>
    <dataValidation allowBlank="1" showInputMessage="1" showErrorMessage="1" prompt="Der Verlust pro Tag wird in dieser Zelle automatisch berechnet." sqref="B13" xr:uid="{00000000-0002-0000-0000-000007000000}"/>
    <dataValidation allowBlank="1" showInputMessage="1" showErrorMessage="1" prompt="Der Titel des Arbeitsblatts befindet sich in dieser Zelle. Wählen Sie die Zelle J1 aus, um zum Arbeitsblatt „Training“ zu navigieren, und die Zelle K1, um zum Arbeitsblatt „Ernährung“ zu navigieren." sqref="C1" xr:uid="{00000000-0002-0000-0000-000008000000}"/>
    <dataValidation allowBlank="1" showInputMessage="1" showErrorMessage="1" prompt="Navigationslink zum Arbeitsblatt „Training“" sqref="J1" xr:uid="{00000000-0002-0000-0000-000009000000}"/>
    <dataValidation allowBlank="1" showInputMessage="1" showErrorMessage="1" prompt="Navigationslink zum Arbeitsblatt &quot;Ernährung&quot;" sqref="K1" xr:uid="{00000000-0002-0000-0000-00000A000000}"/>
    <dataValidation allowBlank="1" showInputMessage="1" showErrorMessage="1" prompt="Die Ernährungsanalyse basiert auf Einträgen auf dem Arbeitsblatt &quot;Ernährung&quot;" sqref="C3" xr:uid="{00000000-0002-0000-0000-00000B000000}"/>
    <dataValidation allowBlank="1" showInputMessage="1" showErrorMessage="1" prompt="Die Trainingsanalyse basiert auf Einträgen auf dem Arbeitsblatt &quot;Training&quot;" sqref="C7" xr:uid="{00000000-0002-0000-0000-00000C000000}"/>
    <dataValidation allowBlank="1" showInputMessage="1" showErrorMessage="1" prompt="Das gestapelte Balkendiagramm der Ernährungsanalyse befindet sich in den Zellen C4 bis K7." sqref="C4" xr:uid="{00000000-0002-0000-0000-00000D000000}"/>
    <dataValidation allowBlank="1" showInputMessage="1" showErrorMessage="1" prompt="Der Untertitel dieses Arbeitsblatts befindet sich in dieser Zelle. Das Diagramm zur Ernährungsanalyse beginnt in Zelle C4. Das Diagramm zur Trainingsanalyse beginnt in Zelle C9." sqref="C2" xr:uid="{00000000-0002-0000-0000-00000F000000}"/>
  </dataValidations>
  <hyperlinks>
    <hyperlink ref="J1" location="TRAINING!A1" tooltip="Auswählen, um das Arbeitsblatt „Training“ anzuzeigen" display="Exercise" xr:uid="{00000000-0004-0000-0000-000000000000}"/>
    <hyperlink ref="K1" location="ERNÄHRUNG!A1" tooltip="Auswählen, um das Arbeitsblatt „Ernährung“ anzuzeigen" display="Diet" xr:uid="{00000000-0004-0000-0000-000001000000}"/>
  </hyperlinks>
  <printOptions horizontalCentered="1"/>
  <pageMargins left="0.4" right="0.4" top="0.4" bottom="0.4"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fitToPage="1"/>
  </sheetPr>
  <dimension ref="B1:I19"/>
  <sheetViews>
    <sheetView showGridLines="0" workbookViewId="0"/>
  </sheetViews>
  <sheetFormatPr baseColWidth="10" defaultColWidth="9" defaultRowHeight="32.25" customHeight="1" x14ac:dyDescent="0.2"/>
  <cols>
    <col min="1" max="1" width="2.625" customWidth="1"/>
    <col min="2" max="2" width="15.625" customWidth="1"/>
    <col min="3" max="3" width="12.5" customWidth="1"/>
    <col min="4" max="4" width="19.75" customWidth="1"/>
    <col min="5" max="5" width="13.625" customWidth="1"/>
    <col min="6" max="6" width="22.125" customWidth="1"/>
    <col min="7" max="8" width="12.625" customWidth="1"/>
    <col min="9" max="9" width="34.25" customWidth="1"/>
    <col min="10" max="10" width="2.625" customWidth="1"/>
  </cols>
  <sheetData>
    <row r="1" spans="2:9" ht="37.5" customHeight="1" x14ac:dyDescent="0.7">
      <c r="B1" s="23" t="s">
        <v>13</v>
      </c>
      <c r="C1" s="23"/>
      <c r="D1" s="23"/>
      <c r="E1" s="23"/>
      <c r="F1" s="23"/>
      <c r="G1" s="25" t="s">
        <v>24</v>
      </c>
      <c r="H1" s="25" t="s">
        <v>11</v>
      </c>
      <c r="I1" s="23"/>
    </row>
    <row r="2" spans="2:9" ht="35.25" customHeight="1" x14ac:dyDescent="0.2">
      <c r="B2" s="14" t="str">
        <f>Untertitel</f>
        <v>ERNÄHRUNGS- UND TRAININGSJOURNAL</v>
      </c>
      <c r="C2" s="1"/>
      <c r="D2" s="1"/>
      <c r="E2" s="1"/>
      <c r="F2" s="1"/>
      <c r="G2" s="1"/>
      <c r="H2" s="1"/>
      <c r="I2" s="1"/>
    </row>
    <row r="3" spans="2:9" ht="21" customHeight="1" x14ac:dyDescent="0.2">
      <c r="B3" s="11" t="s">
        <v>14</v>
      </c>
      <c r="C3" s="37" t="s">
        <v>15</v>
      </c>
      <c r="D3" s="12" t="s">
        <v>16</v>
      </c>
      <c r="E3" s="13" t="s">
        <v>22</v>
      </c>
      <c r="F3" s="13" t="s">
        <v>23</v>
      </c>
      <c r="G3" s="13" t="s">
        <v>25</v>
      </c>
      <c r="H3" s="13" t="s">
        <v>26</v>
      </c>
      <c r="I3" s="12" t="s">
        <v>27</v>
      </c>
    </row>
    <row r="4" spans="2:9" ht="32.25" customHeight="1" x14ac:dyDescent="0.2">
      <c r="B4" s="17">
        <f ca="1">Anfangsdatum</f>
        <v>44904</v>
      </c>
      <c r="C4" s="33">
        <v>0.29166666666666669</v>
      </c>
      <c r="D4" s="9" t="s">
        <v>17</v>
      </c>
      <c r="E4" s="21">
        <v>1</v>
      </c>
      <c r="F4" s="21">
        <v>0</v>
      </c>
      <c r="G4" s="21">
        <v>0</v>
      </c>
      <c r="H4" s="21">
        <v>0</v>
      </c>
      <c r="I4" s="9" t="s">
        <v>28</v>
      </c>
    </row>
    <row r="5" spans="2:9" ht="32.25" customHeight="1" x14ac:dyDescent="0.2">
      <c r="B5" s="17">
        <f ca="1">Anfangsdatum</f>
        <v>44904</v>
      </c>
      <c r="C5" s="33">
        <v>0.33333333333333331</v>
      </c>
      <c r="D5" s="9" t="s">
        <v>18</v>
      </c>
      <c r="E5" s="21">
        <v>10</v>
      </c>
      <c r="F5" s="21">
        <v>10</v>
      </c>
      <c r="G5" s="21">
        <v>2</v>
      </c>
      <c r="H5" s="21">
        <v>10</v>
      </c>
      <c r="I5" s="9" t="s">
        <v>29</v>
      </c>
    </row>
    <row r="6" spans="2:9" ht="32.25" customHeight="1" x14ac:dyDescent="0.2">
      <c r="B6" s="17">
        <f ca="1">Anfangsdatum</f>
        <v>44904</v>
      </c>
      <c r="C6" s="33">
        <v>0.5</v>
      </c>
      <c r="D6" s="9" t="s">
        <v>19</v>
      </c>
      <c r="E6" s="21">
        <v>283</v>
      </c>
      <c r="F6" s="21">
        <v>46</v>
      </c>
      <c r="G6" s="21">
        <v>18</v>
      </c>
      <c r="H6" s="21">
        <v>3.5</v>
      </c>
      <c r="I6" s="9" t="s">
        <v>30</v>
      </c>
    </row>
    <row r="7" spans="2:9" ht="32.25" customHeight="1" x14ac:dyDescent="0.2">
      <c r="B7" s="17">
        <f ca="1">Anfangsdatum</f>
        <v>44904</v>
      </c>
      <c r="C7" s="33">
        <v>0.79166666666666663</v>
      </c>
      <c r="D7" s="9" t="s">
        <v>20</v>
      </c>
      <c r="E7" s="21">
        <v>500</v>
      </c>
      <c r="F7" s="21">
        <v>42</v>
      </c>
      <c r="G7" s="21">
        <v>35</v>
      </c>
      <c r="H7" s="21">
        <v>25</v>
      </c>
      <c r="I7" s="9" t="s">
        <v>31</v>
      </c>
    </row>
    <row r="8" spans="2:9" ht="32.25" customHeight="1" x14ac:dyDescent="0.2">
      <c r="B8" s="17">
        <f ca="1">Anfangsdatum+1</f>
        <v>44905</v>
      </c>
      <c r="C8" s="33">
        <v>0.29166666666666669</v>
      </c>
      <c r="D8" s="9" t="s">
        <v>17</v>
      </c>
      <c r="E8" s="21">
        <v>1</v>
      </c>
      <c r="F8" s="21">
        <v>0</v>
      </c>
      <c r="G8" s="21">
        <v>0</v>
      </c>
      <c r="H8" s="21">
        <v>0</v>
      </c>
      <c r="I8" s="9" t="s">
        <v>28</v>
      </c>
    </row>
    <row r="9" spans="2:9" ht="32.25" customHeight="1" x14ac:dyDescent="0.2">
      <c r="B9" s="17">
        <f ca="1">Anfangsdatum+1</f>
        <v>44905</v>
      </c>
      <c r="C9" s="33">
        <v>0.33333333333333331</v>
      </c>
      <c r="D9" s="9" t="s">
        <v>21</v>
      </c>
      <c r="E9" s="21">
        <v>10</v>
      </c>
      <c r="F9" s="21">
        <v>10</v>
      </c>
      <c r="G9" s="21">
        <v>2</v>
      </c>
      <c r="H9" s="21">
        <v>10</v>
      </c>
      <c r="I9" s="9" t="s">
        <v>29</v>
      </c>
    </row>
    <row r="10" spans="2:9" ht="32.25" customHeight="1" x14ac:dyDescent="0.2">
      <c r="B10" s="17">
        <f ca="1">Anfangsdatum+1</f>
        <v>44905</v>
      </c>
      <c r="C10" s="33">
        <v>0.5</v>
      </c>
      <c r="D10" s="9" t="s">
        <v>19</v>
      </c>
      <c r="E10" s="21">
        <v>189</v>
      </c>
      <c r="F10" s="21">
        <v>26</v>
      </c>
      <c r="G10" s="21">
        <v>3</v>
      </c>
      <c r="H10" s="21">
        <v>8</v>
      </c>
      <c r="I10" s="9" t="s">
        <v>32</v>
      </c>
    </row>
    <row r="11" spans="2:9" ht="32.25" customHeight="1" x14ac:dyDescent="0.2">
      <c r="B11" s="17">
        <f ca="1">Anfangsdatum+1</f>
        <v>44905</v>
      </c>
      <c r="C11" s="33">
        <v>0.79166666666666663</v>
      </c>
      <c r="D11" s="9" t="s">
        <v>20</v>
      </c>
      <c r="E11" s="21">
        <v>477</v>
      </c>
      <c r="F11" s="21">
        <v>62</v>
      </c>
      <c r="G11" s="21">
        <v>13.5</v>
      </c>
      <c r="H11" s="21">
        <v>21</v>
      </c>
      <c r="I11" s="9" t="s">
        <v>20</v>
      </c>
    </row>
    <row r="12" spans="2:9" ht="32.25" customHeight="1" x14ac:dyDescent="0.2">
      <c r="B12" s="17">
        <f ca="1">Anfangsdatum+2</f>
        <v>44906</v>
      </c>
      <c r="C12" s="33">
        <v>0.29166666666666669</v>
      </c>
      <c r="D12" s="9" t="s">
        <v>17</v>
      </c>
      <c r="E12" s="21">
        <v>1</v>
      </c>
      <c r="F12" s="21">
        <v>0</v>
      </c>
      <c r="G12" s="21">
        <v>0</v>
      </c>
      <c r="H12" s="21">
        <v>0</v>
      </c>
      <c r="I12" s="9" t="s">
        <v>28</v>
      </c>
    </row>
    <row r="13" spans="2:9" ht="32.25" customHeight="1" x14ac:dyDescent="0.2">
      <c r="B13" s="17">
        <f ca="1">Anfangsdatum+2</f>
        <v>44906</v>
      </c>
      <c r="C13" s="33">
        <v>0.33333333333333331</v>
      </c>
      <c r="D13" s="9" t="s">
        <v>18</v>
      </c>
      <c r="E13" s="21">
        <v>245</v>
      </c>
      <c r="F13" s="21">
        <v>48</v>
      </c>
      <c r="G13" s="21">
        <v>10</v>
      </c>
      <c r="H13" s="21">
        <v>1.5</v>
      </c>
      <c r="I13" s="9" t="s">
        <v>29</v>
      </c>
    </row>
    <row r="14" spans="2:9" ht="32.25" customHeight="1" x14ac:dyDescent="0.2">
      <c r="B14" s="17">
        <f ca="1">Anfangsdatum+2</f>
        <v>44906</v>
      </c>
      <c r="C14" s="33">
        <v>0.5</v>
      </c>
      <c r="D14" s="9" t="s">
        <v>19</v>
      </c>
      <c r="E14" s="21">
        <v>247</v>
      </c>
      <c r="F14" s="21">
        <v>11</v>
      </c>
      <c r="G14" s="21">
        <v>43</v>
      </c>
      <c r="H14" s="21">
        <v>5</v>
      </c>
      <c r="I14" s="9" t="s">
        <v>33</v>
      </c>
    </row>
    <row r="15" spans="2:9" ht="32.25" customHeight="1" x14ac:dyDescent="0.2">
      <c r="B15" s="17">
        <f ca="1">Anfangsdatum+2</f>
        <v>44906</v>
      </c>
      <c r="C15" s="33">
        <v>0.79166666666666663</v>
      </c>
      <c r="D15" s="9" t="s">
        <v>20</v>
      </c>
      <c r="E15" s="21">
        <v>456</v>
      </c>
      <c r="F15" s="21">
        <v>64</v>
      </c>
      <c r="G15" s="21">
        <v>32</v>
      </c>
      <c r="H15" s="21">
        <v>22</v>
      </c>
      <c r="I15" s="9" t="s">
        <v>20</v>
      </c>
    </row>
    <row r="16" spans="2:9" ht="32.25" customHeight="1" x14ac:dyDescent="0.2">
      <c r="B16" s="18">
        <f ca="1">Anfangsdatum+3</f>
        <v>44907</v>
      </c>
      <c r="C16" s="34">
        <v>0.29166666666666669</v>
      </c>
      <c r="D16" s="9" t="s">
        <v>21</v>
      </c>
      <c r="E16" s="21">
        <v>10</v>
      </c>
      <c r="F16" s="21">
        <v>10</v>
      </c>
      <c r="G16" s="21">
        <v>2</v>
      </c>
      <c r="H16" s="21">
        <v>10</v>
      </c>
      <c r="I16" s="9" t="s">
        <v>29</v>
      </c>
    </row>
    <row r="17" spans="2:9" ht="32.25" customHeight="1" x14ac:dyDescent="0.2">
      <c r="B17" s="18">
        <f ca="1">Anfangsdatum+3</f>
        <v>44907</v>
      </c>
      <c r="C17" s="34">
        <v>0.41666666666666669</v>
      </c>
      <c r="D17" t="s">
        <v>17</v>
      </c>
      <c r="E17" s="21">
        <v>135</v>
      </c>
      <c r="F17" s="21">
        <v>12.36</v>
      </c>
      <c r="G17" s="21">
        <v>8.81</v>
      </c>
      <c r="H17" s="21">
        <v>5.51</v>
      </c>
      <c r="I17" t="s">
        <v>34</v>
      </c>
    </row>
    <row r="18" spans="2:9" ht="32.25" customHeight="1" x14ac:dyDescent="0.2">
      <c r="B18" s="18">
        <f ca="1">Anfangsdatum+3</f>
        <v>44907</v>
      </c>
      <c r="C18" s="34">
        <v>0.51041666666666663</v>
      </c>
      <c r="D18" t="s">
        <v>19</v>
      </c>
      <c r="E18" s="21">
        <v>184</v>
      </c>
      <c r="F18" s="21">
        <v>7</v>
      </c>
      <c r="G18" s="21">
        <v>5.43</v>
      </c>
      <c r="H18" s="21">
        <v>15</v>
      </c>
      <c r="I18" t="s">
        <v>33</v>
      </c>
    </row>
    <row r="19" spans="2:9" ht="32.25" customHeight="1" x14ac:dyDescent="0.2">
      <c r="B19" s="17">
        <f ca="1">Anfangsdatum+5</f>
        <v>44909</v>
      </c>
      <c r="C19" s="34">
        <v>0.79166666666666663</v>
      </c>
      <c r="D19" s="9" t="s">
        <v>20</v>
      </c>
      <c r="E19" s="21">
        <v>477</v>
      </c>
      <c r="F19" s="21">
        <v>62</v>
      </c>
      <c r="G19" s="21">
        <v>13.5</v>
      </c>
      <c r="H19" s="21">
        <v>21</v>
      </c>
      <c r="I19" s="9" t="s">
        <v>20</v>
      </c>
    </row>
  </sheetData>
  <dataValidations count="13">
    <dataValidation allowBlank="1" showInputMessage="1" showErrorMessage="1" prompt="Navigationslink zum Arbeitsblatt „Ziele“" sqref="G1" xr:uid="{00000000-0002-0000-0100-000000000000}"/>
    <dataValidation allowBlank="1" showInputMessage="1" showErrorMessage="1" prompt="Navigationslink zum Arbeitsblatt „Training“" sqref="H1" xr:uid="{00000000-0002-0000-0100-000001000000}"/>
    <dataValidation allowBlank="1" showInputMessage="1" showErrorMessage="1" prompt="Geben Sie in diese Spalte unter dieser Überschrift das Datum ein. Verwenden Sie Überschriftsfilter, um bestimmte Einträge zu finden." sqref="B3" xr:uid="{00000000-0002-0000-0100-000002000000}"/>
    <dataValidation allowBlank="1" showInputMessage="1" showErrorMessage="1" prompt="Geben Sie in diese Spalte unter dieser Überschrift die Uhrzeit ein." sqref="C3" xr:uid="{00000000-0002-0000-0100-000003000000}"/>
    <dataValidation allowBlank="1" showInputMessage="1" showErrorMessage="1" prompt="Geben Sie in dieser Spalte unter dieser Überschrift eine Beschreibung wie Frühstück, Mittagessen oder Abendessen ein" sqref="D3" xr:uid="{00000000-0002-0000-0100-000004000000}"/>
    <dataValidation allowBlank="1" showInputMessage="1" showErrorMessage="1" prompt="Geben Sie in dieser Spalte unter dieser Überschrift die Gesamt-Kalorienanzahl ein." sqref="E3" xr:uid="{00000000-0002-0000-0100-000005000000}"/>
    <dataValidation allowBlank="1" showInputMessage="1" showErrorMessage="1" prompt="Geben Sie in dieser Spalte unter dieser Überschrift die Gesamt-Kohlenhydratmenge ein." sqref="F3" xr:uid="{00000000-0002-0000-0100-000006000000}"/>
    <dataValidation allowBlank="1" showInputMessage="1" showErrorMessage="1" prompt="Geben Sie in dieser Spalte unter dieser Überschrift die Gesamt-Proteinmenge ein." sqref="G3" xr:uid="{00000000-0002-0000-0100-000007000000}"/>
    <dataValidation allowBlank="1" showInputMessage="1" showErrorMessage="1" prompt="Geben Sie in dieser Spalte unter dieser Überschritt die Gesamt-Fettmenge ein." sqref="H3" xr:uid="{00000000-0002-0000-0100-000008000000}"/>
    <dataValidation allowBlank="1" showInputMessage="1" showErrorMessage="1" prompt="Geben Sie in diese Spalte unter dieser Überschrift Anmerkungen ein." sqref="I3" xr:uid="{00000000-0002-0000-0100-000009000000}"/>
    <dataValidation allowBlank="1" showInputMessage="1" showErrorMessage="1" prompt="Verfolgen Sie Ihre Ernährung auf diesem Arbeitsblatt nach. Geben Sie Ernährungsinformationen in die Tabelle „Ernährung“ ein. Die Informationen der letzten zwei Wochen werden im Diagramm „Ernährungsanalyse“ auf dem Arbeitsblatt „Ziele“ angezeigt." sqref="A1" xr:uid="{00000000-0002-0000-0100-00000A000000}"/>
    <dataValidation allowBlank="1" showInputMessage="1" showErrorMessage="1" prompt="Der Titel des Arbeitsblatts befindet sich in dieser Zelle. Wählen Sie die Zelle G1 aus, um zum Arbeitsblatt „Ziele“ zu navigieren, und die Zelle H1, um zum Arbeitsblatt „Training“ zu navigieren" sqref="B1" xr:uid="{00000000-0002-0000-0100-00000B000000}"/>
    <dataValidation allowBlank="1" showInputMessage="1" showErrorMessage="1" prompt="Der Titel dieses Arbeitsblatts befindet sich in dieser Zelle. Geben Sie Ernährungsinformationen in die Tabelle unten ein." sqref="B2" xr:uid="{00000000-0002-0000-0100-00000C000000}"/>
  </dataValidations>
  <hyperlinks>
    <hyperlink ref="G1" location="ZIELE!A1" tooltip="Auswählen, um das Arbeitsblatt „Ziele“ anzuzeigen" display="Goals" xr:uid="{00000000-0004-0000-0100-000000000000}"/>
    <hyperlink ref="H1" location="TRAINING!A1" tooltip="Auswählen, um das Arbeitsblatt „Training“ anzuzeigen" display="Exercise" xr:uid="{00000000-0004-0000-0100-000001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B1:G20"/>
  <sheetViews>
    <sheetView showGridLines="0" workbookViewId="0"/>
  </sheetViews>
  <sheetFormatPr baseColWidth="10" defaultColWidth="9" defaultRowHeight="32.25" customHeight="1" x14ac:dyDescent="0.2"/>
  <cols>
    <col min="1" max="1" width="2.625" style="10" customWidth="1"/>
    <col min="2" max="2" width="13.75" style="10" customWidth="1"/>
    <col min="3" max="3" width="22.875" style="10" customWidth="1"/>
    <col min="4" max="4" width="29.625" style="10" customWidth="1"/>
    <col min="5" max="5" width="36.75" style="10" customWidth="1"/>
    <col min="6" max="7" width="12.625" style="10" customWidth="1"/>
    <col min="8" max="16384" width="9" style="10"/>
  </cols>
  <sheetData>
    <row r="1" spans="2:7" customFormat="1" ht="37.5" customHeight="1" x14ac:dyDescent="0.7">
      <c r="B1" s="23" t="s">
        <v>35</v>
      </c>
      <c r="C1" s="23"/>
      <c r="D1" s="23"/>
      <c r="E1" s="23"/>
      <c r="F1" s="25" t="s">
        <v>12</v>
      </c>
      <c r="G1" s="25" t="s">
        <v>24</v>
      </c>
    </row>
    <row r="2" spans="2:7" customFormat="1" ht="35.25" customHeight="1" x14ac:dyDescent="0.2">
      <c r="B2" s="14" t="str">
        <f>Untertitel</f>
        <v>ERNÄHRUNGS- UND TRAININGSJOURNAL</v>
      </c>
      <c r="F2" s="10"/>
      <c r="G2" s="10"/>
    </row>
    <row r="3" spans="2:7" ht="21" customHeight="1" x14ac:dyDescent="0.2">
      <c r="B3" s="26" t="s">
        <v>14</v>
      </c>
      <c r="C3" s="27" t="s">
        <v>36</v>
      </c>
      <c r="D3" s="27" t="s">
        <v>37</v>
      </c>
      <c r="E3" s="28" t="s">
        <v>27</v>
      </c>
    </row>
    <row r="4" spans="2:7" ht="32.25" customHeight="1" x14ac:dyDescent="0.2">
      <c r="B4" s="17">
        <f ca="1">Anfangsdatum+4</f>
        <v>44908</v>
      </c>
      <c r="C4" s="21">
        <v>30</v>
      </c>
      <c r="D4" s="21">
        <v>120</v>
      </c>
      <c r="E4" s="9" t="s">
        <v>38</v>
      </c>
    </row>
    <row r="5" spans="2:7" ht="32.25" customHeight="1" x14ac:dyDescent="0.2">
      <c r="B5" s="17">
        <f ca="1">B4+1</f>
        <v>44909</v>
      </c>
      <c r="C5" s="21">
        <v>60</v>
      </c>
      <c r="D5" s="21">
        <v>180</v>
      </c>
      <c r="E5" s="9" t="s">
        <v>39</v>
      </c>
    </row>
    <row r="6" spans="2:7" ht="32.25" customHeight="1" x14ac:dyDescent="0.2">
      <c r="B6" s="17">
        <f t="shared" ref="B6:B20" ca="1" si="0">B5+1</f>
        <v>44910</v>
      </c>
      <c r="C6" s="21">
        <v>60</v>
      </c>
      <c r="D6" s="21">
        <v>350</v>
      </c>
      <c r="E6" s="9" t="s">
        <v>40</v>
      </c>
    </row>
    <row r="7" spans="2:7" ht="32.25" customHeight="1" x14ac:dyDescent="0.2">
      <c r="B7" s="17">
        <f t="shared" ca="1" si="0"/>
        <v>44911</v>
      </c>
      <c r="C7" s="21">
        <v>30</v>
      </c>
      <c r="D7" s="21">
        <v>150</v>
      </c>
      <c r="E7" s="9" t="s">
        <v>38</v>
      </c>
    </row>
    <row r="8" spans="2:7" ht="32.25" customHeight="1" x14ac:dyDescent="0.2">
      <c r="B8" s="17">
        <f t="shared" ca="1" si="0"/>
        <v>44912</v>
      </c>
      <c r="C8" s="21">
        <v>25</v>
      </c>
      <c r="D8" s="21">
        <v>125</v>
      </c>
      <c r="E8" s="9" t="s">
        <v>41</v>
      </c>
    </row>
    <row r="9" spans="2:7" ht="32.25" customHeight="1" x14ac:dyDescent="0.2">
      <c r="B9" s="17">
        <f t="shared" ca="1" si="0"/>
        <v>44913</v>
      </c>
      <c r="C9" s="21">
        <v>20</v>
      </c>
      <c r="D9" s="21">
        <v>285</v>
      </c>
      <c r="E9" s="9" t="s">
        <v>38</v>
      </c>
    </row>
    <row r="10" spans="2:7" ht="32.25" customHeight="1" x14ac:dyDescent="0.2">
      <c r="B10" s="17">
        <f t="shared" ca="1" si="0"/>
        <v>44914</v>
      </c>
      <c r="C10" s="21">
        <v>40</v>
      </c>
      <c r="D10" s="21">
        <v>205</v>
      </c>
      <c r="E10" s="9" t="s">
        <v>41</v>
      </c>
    </row>
    <row r="11" spans="2:7" ht="32.25" customHeight="1" x14ac:dyDescent="0.2">
      <c r="B11" s="17">
        <f t="shared" ca="1" si="0"/>
        <v>44915</v>
      </c>
      <c r="C11" s="21">
        <v>30</v>
      </c>
      <c r="D11" s="21">
        <v>335</v>
      </c>
      <c r="E11" s="9" t="s">
        <v>41</v>
      </c>
    </row>
    <row r="12" spans="2:7" ht="32.25" customHeight="1" x14ac:dyDescent="0.2">
      <c r="B12" s="17">
        <f t="shared" ca="1" si="0"/>
        <v>44916</v>
      </c>
      <c r="C12" s="21">
        <v>40</v>
      </c>
      <c r="D12" s="21">
        <v>175</v>
      </c>
      <c r="E12" s="9" t="s">
        <v>41</v>
      </c>
    </row>
    <row r="13" spans="2:7" ht="32.25" customHeight="1" x14ac:dyDescent="0.2">
      <c r="B13" s="17">
        <f t="shared" ca="1" si="0"/>
        <v>44917</v>
      </c>
      <c r="C13" s="21">
        <v>45</v>
      </c>
      <c r="D13" s="21">
        <v>325</v>
      </c>
      <c r="E13" s="9" t="s">
        <v>38</v>
      </c>
    </row>
    <row r="14" spans="2:7" ht="32.25" customHeight="1" x14ac:dyDescent="0.2">
      <c r="B14" s="17">
        <f t="shared" ca="1" si="0"/>
        <v>44918</v>
      </c>
      <c r="C14" s="21">
        <v>40</v>
      </c>
      <c r="D14" s="21">
        <v>270</v>
      </c>
      <c r="E14" s="9" t="s">
        <v>41</v>
      </c>
    </row>
    <row r="15" spans="2:7" ht="32.25" customHeight="1" x14ac:dyDescent="0.2">
      <c r="B15" s="17">
        <f t="shared" ca="1" si="0"/>
        <v>44919</v>
      </c>
      <c r="C15" s="21">
        <v>20</v>
      </c>
      <c r="D15" s="21">
        <v>295</v>
      </c>
      <c r="E15" s="9" t="s">
        <v>38</v>
      </c>
    </row>
    <row r="16" spans="2:7" ht="32.25" customHeight="1" x14ac:dyDescent="0.2">
      <c r="B16" s="17">
        <f t="shared" ca="1" si="0"/>
        <v>44920</v>
      </c>
      <c r="C16" s="21">
        <v>45</v>
      </c>
      <c r="D16" s="21">
        <v>350</v>
      </c>
      <c r="E16" s="9" t="s">
        <v>41</v>
      </c>
    </row>
    <row r="17" spans="2:5" ht="32.25" customHeight="1" x14ac:dyDescent="0.2">
      <c r="B17" s="17">
        <f t="shared" ca="1" si="0"/>
        <v>44921</v>
      </c>
      <c r="C17" s="21">
        <v>35</v>
      </c>
      <c r="D17" s="21">
        <v>320</v>
      </c>
      <c r="E17" s="9" t="s">
        <v>41</v>
      </c>
    </row>
    <row r="18" spans="2:5" ht="32.25" customHeight="1" x14ac:dyDescent="0.2">
      <c r="B18" s="17">
        <f t="shared" ca="1" si="0"/>
        <v>44922</v>
      </c>
      <c r="C18" s="21">
        <v>40</v>
      </c>
      <c r="D18" s="21">
        <v>290</v>
      </c>
      <c r="E18" s="9" t="s">
        <v>41</v>
      </c>
    </row>
    <row r="19" spans="2:5" ht="32.25" customHeight="1" x14ac:dyDescent="0.2">
      <c r="B19" s="17">
        <f ca="1">B18+1</f>
        <v>44923</v>
      </c>
      <c r="C19" s="21">
        <v>25</v>
      </c>
      <c r="D19" s="21">
        <v>265</v>
      </c>
      <c r="E19" s="9" t="s">
        <v>38</v>
      </c>
    </row>
    <row r="20" spans="2:5" ht="32.25" customHeight="1" x14ac:dyDescent="0.2">
      <c r="B20" s="17">
        <f t="shared" ca="1" si="0"/>
        <v>44924</v>
      </c>
      <c r="C20" s="21">
        <v>20</v>
      </c>
      <c r="D20" s="21">
        <v>195</v>
      </c>
      <c r="E20" s="9" t="s">
        <v>41</v>
      </c>
    </row>
  </sheetData>
  <dataValidations count="9">
    <dataValidation allowBlank="1" showInputMessage="1" showErrorMessage="1" prompt="Verfolgen Sie Ihr Training auf diesem Arbeitsblatt nach. Geben Sie Trainingsinformationen in die Tabelle „Training“ ein. Die Informationen der letzten zwei Wochen werden im Diagramm „Trainingsanalyse“ auf dem Arbeitsblatt „Ziele“ angezeigt." sqref="A1" xr:uid="{00000000-0002-0000-0200-000000000000}"/>
    <dataValidation allowBlank="1" showInputMessage="1" showErrorMessage="1" prompt="Der Titel des Arbeitsblatts befindet sich in dieser Zelle. Wählen Sie die Zelle F1 aus, um zum Arbeitsblatt „Ernährung“ zu navigieren, und die Zelle G1, um zum Arbeitsblatt „Ziele“ zu navigieren." sqref="B1" xr:uid="{00000000-0002-0000-0200-000001000000}"/>
    <dataValidation allowBlank="1" showInputMessage="1" showErrorMessage="1" prompt="Der Titel dieses Arbeitsblatts befindet sich in dieser Zelle. Geben Sie Trainingsinformationen in die Tabelle unten ein." sqref="B2" xr:uid="{00000000-0002-0000-0200-000002000000}"/>
    <dataValidation allowBlank="1" showInputMessage="1" showErrorMessage="1" prompt="Navigationslink zum Arbeitsblatt „Ernährung“" sqref="F1" xr:uid="{00000000-0002-0000-0200-000003000000}"/>
    <dataValidation allowBlank="1" showInputMessage="1" showErrorMessage="1" prompt="Navigationslink zum Arbeitsblatt „Ziele“" sqref="G1" xr:uid="{00000000-0002-0000-0200-000004000000}"/>
    <dataValidation allowBlank="1" showInputMessage="1" showErrorMessage="1" prompt="Geben Sie in diese Spalte unter dieser Überschrift das Datum ein. Verwenden Sie Überschriftsfilter, um bestimmte Einträge zu finden. " sqref="B3" xr:uid="{00000000-0002-0000-0200-000005000000}"/>
    <dataValidation allowBlank="1" showInputMessage="1" showErrorMessage="1" prompt="Geben Sie in diese Spalte unter dieser Überschritt die Dauer in Minuten ein." sqref="C3" xr:uid="{00000000-0002-0000-0200-000006000000}"/>
    <dataValidation allowBlank="1" showInputMessage="1" showErrorMessage="1" prompt="Geben Sie in dieser Spalte unter dieser Überschritt die verbrauchten Kalorien ein." sqref="D3" xr:uid="{00000000-0002-0000-0200-000007000000}"/>
    <dataValidation allowBlank="1" showInputMessage="1" showErrorMessage="1" prompt="Geben Sie in diese Spalte unter dieser Überschrift Anmerkungen ein." sqref="E3" xr:uid="{00000000-0002-0000-0200-000008000000}"/>
  </dataValidations>
  <hyperlinks>
    <hyperlink ref="F1" location="ERNÄHRUNG!A1" tooltip="Auswählen, um das Arbeitsblatt „Ernährung“ anzuzeigen" display="Diet" xr:uid="{00000000-0004-0000-0200-000000000000}"/>
    <hyperlink ref="G1" location="ZIELE!A1" tooltip="Auswählen, um das Arbeitsblatt „Ziele“ anzuzeigen" display="Goals" xr:uid="{00000000-0004-0000-0200-000001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2:J36"/>
  <sheetViews>
    <sheetView showGridLines="0" workbookViewId="0"/>
  </sheetViews>
  <sheetFormatPr baseColWidth="10" defaultColWidth="9" defaultRowHeight="14.25" x14ac:dyDescent="0.2"/>
  <cols>
    <col min="1" max="1" width="1.625" customWidth="1"/>
    <col min="2" max="2" width="22.5" customWidth="1"/>
    <col min="3" max="3" width="3.75" customWidth="1"/>
    <col min="4" max="4" width="8.625" customWidth="1"/>
    <col min="5" max="5" width="5.875" customWidth="1"/>
    <col min="6" max="6" width="19.375" customWidth="1"/>
    <col min="7" max="7" width="29.5" customWidth="1"/>
    <col min="8" max="8" width="18.125" customWidth="1"/>
    <col min="9" max="9" width="12.5" customWidth="1"/>
    <col min="10" max="10" width="7.875" customWidth="1"/>
  </cols>
  <sheetData>
    <row r="2" spans="2:10" ht="27" x14ac:dyDescent="0.5">
      <c r="B2" s="36" t="s">
        <v>42</v>
      </c>
      <c r="C2" s="36"/>
      <c r="D2" s="36"/>
      <c r="E2" s="36"/>
      <c r="F2" s="36"/>
      <c r="G2" s="36"/>
      <c r="H2" s="36"/>
      <c r="I2" s="36"/>
      <c r="J2" s="36"/>
    </row>
    <row r="4" spans="2:10" ht="15" x14ac:dyDescent="0.2">
      <c r="B4" s="8" t="s">
        <v>43</v>
      </c>
      <c r="C4" s="8">
        <f>ROW(Ernährung[[#Headers],[DATUM]])+1</f>
        <v>4</v>
      </c>
      <c r="D4" s="4" t="s">
        <v>14</v>
      </c>
      <c r="E4" s="4" t="s">
        <v>47</v>
      </c>
      <c r="F4" s="4" t="s">
        <v>26</v>
      </c>
      <c r="G4" s="4" t="s">
        <v>25</v>
      </c>
      <c r="H4" s="4" t="s">
        <v>23</v>
      </c>
      <c r="I4" s="4" t="s">
        <v>22</v>
      </c>
      <c r="J4" s="4" t="s">
        <v>48</v>
      </c>
    </row>
    <row r="5" spans="2:10" x14ac:dyDescent="0.2">
      <c r="B5" s="8" t="s">
        <v>44</v>
      </c>
      <c r="C5" s="8">
        <f ca="1">MATCH(9.99E+307,Ernährung[DATUM])+ErnährungsZeilenAnfang-1</f>
        <v>19</v>
      </c>
      <c r="D5" s="5">
        <f ca="1">IFERROR(IF(INDEX(Ernährung[],ErnährungLetztesEnde-ErnährungsZeilenAnfang-J5,1)&lt;&gt;"",INDEX(Ernährung[],ErnährungLetztesEnde-ErnährungsZeilenAnfang-J5,1),""),"")</f>
        <v>44904</v>
      </c>
      <c r="E5" s="6" t="str">
        <f t="shared" ref="E5:E18" ca="1" si="0">UPPER(TEXT(D5,"TTT"))</f>
        <v>FR</v>
      </c>
      <c r="F5" s="6">
        <f ca="1">IFERROR((IF(INDEX(Ernährung[],ErnährungLetztesEnde-ErnährungsZeilenAnfang-J5,1)&lt;&gt;"",INDEX(Ernährung[],ErnährungLetztesEnde-ErnährungsZeilenAnfang-J5,7),NA())),NA())</f>
        <v>3.5</v>
      </c>
      <c r="G5" s="6">
        <f ca="1">IFERROR((IF(INDEX(Ernährung[],ErnährungLetztesEnde-ErnährungsZeilenAnfang-J5,1)&lt;&gt;"",INDEX(Ernährung[],ErnährungLetztesEnde-ErnährungsZeilenAnfang-J5,6),NA())),NA())</f>
        <v>18</v>
      </c>
      <c r="H5" s="6">
        <f ca="1">IFERROR((IF(INDEX(Ernährung[],ErnährungLetztesEnde-ErnährungsZeilenAnfang-J5,1)&lt;&gt;"",INDEX(Ernährung[],ErnährungLetztesEnde-ErnährungsZeilenAnfang-J5,5),NA())),NA())</f>
        <v>46</v>
      </c>
      <c r="I5" s="6">
        <f ca="1">IFERROR((IF(INDEX(Ernährung[],ErnährungLetztesEnde-ErnährungsZeilenAnfang-J5,1)&lt;&gt;"",INDEX(Ernährung[],ErnährungLetztesEnde-ErnährungsZeilenAnfang-J5,4),NA())),NA())</f>
        <v>283</v>
      </c>
      <c r="J5" s="6">
        <v>12</v>
      </c>
    </row>
    <row r="6" spans="2:10" x14ac:dyDescent="0.2">
      <c r="B6" s="3"/>
      <c r="C6" s="3"/>
      <c r="D6" s="5">
        <f ca="1">IFERROR(IF(INDEX(Ernährung[],ErnährungLetztesEnde-ErnährungsZeilenAnfang-J6,1)&lt;&gt;"",INDEX(Ernährung[],ErnährungLetztesEnde-ErnährungsZeilenAnfang-J6,1),""),"")</f>
        <v>44904</v>
      </c>
      <c r="E6" s="6" t="str">
        <f t="shared" ca="1" si="0"/>
        <v>FR</v>
      </c>
      <c r="F6" s="6">
        <f ca="1">IFERROR((IF(INDEX(Ernährung[],ErnährungLetztesEnde-ErnährungsZeilenAnfang-J6,1)&lt;&gt;"",INDEX(Ernährung[],ErnährungLetztesEnde-ErnährungsZeilenAnfang-J6,7),NA())),NA())</f>
        <v>25</v>
      </c>
      <c r="G6" s="6">
        <f ca="1">IFERROR((IF(INDEX(Ernährung[],ErnährungLetztesEnde-ErnährungsZeilenAnfang-J6,1)&lt;&gt;"",INDEX(Ernährung[],ErnährungLetztesEnde-ErnährungsZeilenAnfang-J6,6),NA())),NA())</f>
        <v>35</v>
      </c>
      <c r="H6" s="6">
        <f ca="1">IFERROR((IF(INDEX(Ernährung[],ErnährungLetztesEnde-ErnährungsZeilenAnfang-J6,1)&lt;&gt;"",INDEX(Ernährung[],ErnährungLetztesEnde-ErnährungsZeilenAnfang-J6,5),NA())),NA())</f>
        <v>42</v>
      </c>
      <c r="I6" s="6">
        <f ca="1">IFERROR((IF(INDEX(Ernährung[],ErnährungLetztesEnde-ErnährungsZeilenAnfang-J6,1)&lt;&gt;"",INDEX(Ernährung[],ErnährungLetztesEnde-ErnährungsZeilenAnfang-J6,4),NA())),NA())</f>
        <v>500</v>
      </c>
      <c r="J6" s="6">
        <v>11</v>
      </c>
    </row>
    <row r="7" spans="2:10" x14ac:dyDescent="0.2">
      <c r="B7" s="3"/>
      <c r="C7" s="3"/>
      <c r="D7" s="5">
        <f ca="1">IFERROR(IF(INDEX(Ernährung[],ErnährungLetztesEnde-ErnährungsZeilenAnfang-J7,1)&lt;&gt;"",INDEX(Ernährung[],ErnährungLetztesEnde-ErnährungsZeilenAnfang-J7,1),""),"")</f>
        <v>44905</v>
      </c>
      <c r="E7" s="6" t="str">
        <f t="shared" ca="1" si="0"/>
        <v>SA</v>
      </c>
      <c r="F7" s="6">
        <f ca="1">IFERROR((IF(INDEX(Ernährung[],ErnährungLetztesEnde-ErnährungsZeilenAnfang-J7,1)&lt;&gt;"",INDEX(Ernährung[],ErnährungLetztesEnde-ErnährungsZeilenAnfang-J7,7),NA())),NA())</f>
        <v>0</v>
      </c>
      <c r="G7" s="6">
        <f ca="1">IFERROR((IF(INDEX(Ernährung[],ErnährungLetztesEnde-ErnährungsZeilenAnfang-J7,1)&lt;&gt;"",INDEX(Ernährung[],ErnährungLetztesEnde-ErnährungsZeilenAnfang-J7,6),NA())),NA())</f>
        <v>0</v>
      </c>
      <c r="H7" s="6">
        <f ca="1">IFERROR((IF(INDEX(Ernährung[],ErnährungLetztesEnde-ErnährungsZeilenAnfang-J7,1)&lt;&gt;"",INDEX(Ernährung[],ErnährungLetztesEnde-ErnährungsZeilenAnfang-J7,5),NA())),NA())</f>
        <v>0</v>
      </c>
      <c r="I7" s="6">
        <f ca="1">IFERROR((IF(INDEX(Ernährung[],ErnährungLetztesEnde-ErnährungsZeilenAnfang-J7,1)&lt;&gt;"",INDEX(Ernährung[],ErnährungLetztesEnde-ErnährungsZeilenAnfang-J7,4),NA())),NA())</f>
        <v>1</v>
      </c>
      <c r="J7" s="6">
        <v>10</v>
      </c>
    </row>
    <row r="8" spans="2:10" x14ac:dyDescent="0.2">
      <c r="B8" s="3"/>
      <c r="C8" s="3"/>
      <c r="D8" s="5">
        <f ca="1">IFERROR(IF(INDEX(Ernährung[],ErnährungLetztesEnde-ErnährungsZeilenAnfang-J8,1)&lt;&gt;"",INDEX(Ernährung[],ErnährungLetztesEnde-ErnährungsZeilenAnfang-J8,1),""),"")</f>
        <v>44905</v>
      </c>
      <c r="E8" s="6" t="str">
        <f t="shared" ca="1" si="0"/>
        <v>SA</v>
      </c>
      <c r="F8" s="6">
        <f ca="1">IFERROR((IF(INDEX(Ernährung[],ErnährungLetztesEnde-ErnährungsZeilenAnfang-J8,1)&lt;&gt;"",INDEX(Ernährung[],ErnährungLetztesEnde-ErnährungsZeilenAnfang-J8,7),NA())),NA())</f>
        <v>10</v>
      </c>
      <c r="G8" s="6">
        <f ca="1">IFERROR((IF(INDEX(Ernährung[],ErnährungLetztesEnde-ErnährungsZeilenAnfang-J8,1)&lt;&gt;"",INDEX(Ernährung[],ErnährungLetztesEnde-ErnährungsZeilenAnfang-J8,6),NA())),NA())</f>
        <v>2</v>
      </c>
      <c r="H8" s="6">
        <f ca="1">IFERROR((IF(INDEX(Ernährung[],ErnährungLetztesEnde-ErnährungsZeilenAnfang-J8,1)&lt;&gt;"",INDEX(Ernährung[],ErnährungLetztesEnde-ErnährungsZeilenAnfang-J8,5),NA())),NA())</f>
        <v>10</v>
      </c>
      <c r="I8" s="6">
        <f ca="1">IFERROR((IF(INDEX(Ernährung[],ErnährungLetztesEnde-ErnährungsZeilenAnfang-J8,1)&lt;&gt;"",INDEX(Ernährung[],ErnährungLetztesEnde-ErnährungsZeilenAnfang-J8,4),NA())),NA())</f>
        <v>10</v>
      </c>
      <c r="J8" s="6">
        <v>9</v>
      </c>
    </row>
    <row r="9" spans="2:10" x14ac:dyDescent="0.2">
      <c r="B9" s="3"/>
      <c r="C9" s="3"/>
      <c r="D9" s="5">
        <f ca="1">IFERROR(IF(INDEX(Ernährung[],ErnährungLetztesEnde-ErnährungsZeilenAnfang-J9,1)&lt;&gt;"",INDEX(Ernährung[],ErnährungLetztesEnde-ErnährungsZeilenAnfang-J9,1),""),"")</f>
        <v>44905</v>
      </c>
      <c r="E9" s="6" t="str">
        <f t="shared" ca="1" si="0"/>
        <v>SA</v>
      </c>
      <c r="F9" s="6">
        <f ca="1">IFERROR((IF(INDEX(Ernährung[],ErnährungLetztesEnde-ErnährungsZeilenAnfang-J9,1)&lt;&gt;"",INDEX(Ernährung[],ErnährungLetztesEnde-ErnährungsZeilenAnfang-J9,7),NA())),NA())</f>
        <v>8</v>
      </c>
      <c r="G9" s="6">
        <f ca="1">IFERROR((IF(INDEX(Ernährung[],ErnährungLetztesEnde-ErnährungsZeilenAnfang-J9,1)&lt;&gt;"",INDEX(Ernährung[],ErnährungLetztesEnde-ErnährungsZeilenAnfang-J9,6),NA())),NA())</f>
        <v>3</v>
      </c>
      <c r="H9" s="6">
        <f ca="1">IFERROR((IF(INDEX(Ernährung[],ErnährungLetztesEnde-ErnährungsZeilenAnfang-J9,1)&lt;&gt;"",INDEX(Ernährung[],ErnährungLetztesEnde-ErnährungsZeilenAnfang-J9,5),NA())),NA())</f>
        <v>26</v>
      </c>
      <c r="I9" s="6">
        <f ca="1">IFERROR((IF(INDEX(Ernährung[],ErnährungLetztesEnde-ErnährungsZeilenAnfang-J9,1)&lt;&gt;"",INDEX(Ernährung[],ErnährungLetztesEnde-ErnährungsZeilenAnfang-J9,4),NA())),NA())</f>
        <v>189</v>
      </c>
      <c r="J9" s="6">
        <v>8</v>
      </c>
    </row>
    <row r="10" spans="2:10" x14ac:dyDescent="0.2">
      <c r="B10" s="3"/>
      <c r="C10" s="3"/>
      <c r="D10" s="5">
        <f ca="1">IFERROR(IF(INDEX(Ernährung[],ErnährungLetztesEnde-ErnährungsZeilenAnfang-J10,1)&lt;&gt;"",INDEX(Ernährung[],ErnährungLetztesEnde-ErnährungsZeilenAnfang-J10,1),""),"")</f>
        <v>44905</v>
      </c>
      <c r="E10" s="6" t="str">
        <f t="shared" ca="1" si="0"/>
        <v>SA</v>
      </c>
      <c r="F10" s="6">
        <f ca="1">IFERROR((IF(INDEX(Ernährung[],ErnährungLetztesEnde-ErnährungsZeilenAnfang-J10,1)&lt;&gt;"",INDEX(Ernährung[],ErnährungLetztesEnde-ErnährungsZeilenAnfang-J10,7),NA())),NA())</f>
        <v>21</v>
      </c>
      <c r="G10" s="6">
        <f ca="1">IFERROR((IF(INDEX(Ernährung[],ErnährungLetztesEnde-ErnährungsZeilenAnfang-J10,1)&lt;&gt;"",INDEX(Ernährung[],ErnährungLetztesEnde-ErnährungsZeilenAnfang-J10,6),NA())),NA())</f>
        <v>13.5</v>
      </c>
      <c r="H10" s="6">
        <f ca="1">IFERROR((IF(INDEX(Ernährung[],ErnährungLetztesEnde-ErnährungsZeilenAnfang-J10,1)&lt;&gt;"",INDEX(Ernährung[],ErnährungLetztesEnde-ErnährungsZeilenAnfang-J10,5),NA())),NA())</f>
        <v>62</v>
      </c>
      <c r="I10" s="6">
        <f ca="1">IFERROR((IF(INDEX(Ernährung[],ErnährungLetztesEnde-ErnährungsZeilenAnfang-J10,1)&lt;&gt;"",INDEX(Ernährung[],ErnährungLetztesEnde-ErnährungsZeilenAnfang-J10,4),NA())),NA())</f>
        <v>477</v>
      </c>
      <c r="J10" s="6">
        <v>7</v>
      </c>
    </row>
    <row r="11" spans="2:10" x14ac:dyDescent="0.2">
      <c r="B11" s="3"/>
      <c r="C11" s="3"/>
      <c r="D11" s="5">
        <f ca="1">IFERROR(IF(INDEX(Ernährung[],ErnährungLetztesEnde-ErnährungsZeilenAnfang-J11,1)&lt;&gt;"",INDEX(Ernährung[],ErnährungLetztesEnde-ErnährungsZeilenAnfang-J11,1),""),"")</f>
        <v>44906</v>
      </c>
      <c r="E11" s="6" t="str">
        <f t="shared" ca="1" si="0"/>
        <v>SO</v>
      </c>
      <c r="F11" s="6">
        <f ca="1">IFERROR((IF(INDEX(Ernährung[],ErnährungLetztesEnde-ErnährungsZeilenAnfang-J11,1)&lt;&gt;"",INDEX(Ernährung[],ErnährungLetztesEnde-ErnährungsZeilenAnfang-J11,7),NA())),NA())</f>
        <v>0</v>
      </c>
      <c r="G11" s="6">
        <f ca="1">IFERROR((IF(INDEX(Ernährung[],ErnährungLetztesEnde-ErnährungsZeilenAnfang-J11,1)&lt;&gt;"",INDEX(Ernährung[],ErnährungLetztesEnde-ErnährungsZeilenAnfang-J11,6),NA())),NA())</f>
        <v>0</v>
      </c>
      <c r="H11" s="6">
        <f ca="1">IFERROR((IF(INDEX(Ernährung[],ErnährungLetztesEnde-ErnährungsZeilenAnfang-J11,1)&lt;&gt;"",INDEX(Ernährung[],ErnährungLetztesEnde-ErnährungsZeilenAnfang-J11,5),NA())),NA())</f>
        <v>0</v>
      </c>
      <c r="I11" s="6">
        <f ca="1">IFERROR((IF(INDEX(Ernährung[],ErnährungLetztesEnde-ErnährungsZeilenAnfang-J11,1)&lt;&gt;"",INDEX(Ernährung[],ErnährungLetztesEnde-ErnährungsZeilenAnfang-J11,4),NA())),NA())</f>
        <v>1</v>
      </c>
      <c r="J11" s="6">
        <v>6</v>
      </c>
    </row>
    <row r="12" spans="2:10" x14ac:dyDescent="0.2">
      <c r="B12" s="3"/>
      <c r="C12" s="3"/>
      <c r="D12" s="5">
        <f ca="1">IFERROR(IF(INDEX(Ernährung[],ErnährungLetztesEnde-ErnährungsZeilenAnfang-J12,1)&lt;&gt;"",INDEX(Ernährung[],ErnährungLetztesEnde-ErnährungsZeilenAnfang-J12,1),""),"")</f>
        <v>44906</v>
      </c>
      <c r="E12" s="6" t="str">
        <f t="shared" ca="1" si="0"/>
        <v>SO</v>
      </c>
      <c r="F12" s="6">
        <f ca="1">IFERROR((IF(INDEX(Ernährung[],ErnährungLetztesEnde-ErnährungsZeilenAnfang-J12,1)&lt;&gt;"",INDEX(Ernährung[],ErnährungLetztesEnde-ErnährungsZeilenAnfang-J12,7),NA())),NA())</f>
        <v>1.5</v>
      </c>
      <c r="G12" s="6">
        <f ca="1">IFERROR((IF(INDEX(Ernährung[],ErnährungLetztesEnde-ErnährungsZeilenAnfang-J12,1)&lt;&gt;"",INDEX(Ernährung[],ErnährungLetztesEnde-ErnährungsZeilenAnfang-J12,6),NA())),NA())</f>
        <v>10</v>
      </c>
      <c r="H12" s="6">
        <f ca="1">IFERROR((IF(INDEX(Ernährung[],ErnährungLetztesEnde-ErnährungsZeilenAnfang-J12,1)&lt;&gt;"",INDEX(Ernährung[],ErnährungLetztesEnde-ErnährungsZeilenAnfang-J12,5),NA())),NA())</f>
        <v>48</v>
      </c>
      <c r="I12" s="6">
        <f ca="1">IFERROR((IF(INDEX(Ernährung[],ErnährungLetztesEnde-ErnährungsZeilenAnfang-J12,1)&lt;&gt;"",INDEX(Ernährung[],ErnährungLetztesEnde-ErnährungsZeilenAnfang-J12,4),NA())),NA())</f>
        <v>245</v>
      </c>
      <c r="J12" s="6">
        <v>5</v>
      </c>
    </row>
    <row r="13" spans="2:10" x14ac:dyDescent="0.2">
      <c r="B13" s="3"/>
      <c r="C13" s="3"/>
      <c r="D13" s="5">
        <f ca="1">IFERROR(IF(INDEX(Ernährung[],ErnährungLetztesEnde-ErnährungsZeilenAnfang-J13,1)&lt;&gt;"",INDEX(Ernährung[],ErnährungLetztesEnde-ErnährungsZeilenAnfang-J13,1),""),"")</f>
        <v>44906</v>
      </c>
      <c r="E13" s="6" t="str">
        <f t="shared" ca="1" si="0"/>
        <v>SO</v>
      </c>
      <c r="F13" s="6">
        <f ca="1">IFERROR((IF(INDEX(Ernährung[],ErnährungLetztesEnde-ErnährungsZeilenAnfang-J13,1)&lt;&gt;"",INDEX(Ernährung[],ErnährungLetztesEnde-ErnährungsZeilenAnfang-J13,7),NA())),NA())</f>
        <v>5</v>
      </c>
      <c r="G13" s="6">
        <f ca="1">IFERROR((IF(INDEX(Ernährung[],ErnährungLetztesEnde-ErnährungsZeilenAnfang-J13,1)&lt;&gt;"",INDEX(Ernährung[],ErnährungLetztesEnde-ErnährungsZeilenAnfang-J13,6),NA())),NA())</f>
        <v>43</v>
      </c>
      <c r="H13" s="6">
        <f ca="1">IFERROR((IF(INDEX(Ernährung[],ErnährungLetztesEnde-ErnährungsZeilenAnfang-J13,1)&lt;&gt;"",INDEX(Ernährung[],ErnährungLetztesEnde-ErnährungsZeilenAnfang-J13,5),NA())),NA())</f>
        <v>11</v>
      </c>
      <c r="I13" s="6">
        <f ca="1">IFERROR((IF(INDEX(Ernährung[],ErnährungLetztesEnde-ErnährungsZeilenAnfang-J13,1)&lt;&gt;"",INDEX(Ernährung[],ErnährungLetztesEnde-ErnährungsZeilenAnfang-J13,4),NA())),NA())</f>
        <v>247</v>
      </c>
      <c r="J13" s="6">
        <v>4</v>
      </c>
    </row>
    <row r="14" spans="2:10" x14ac:dyDescent="0.2">
      <c r="B14" s="3"/>
      <c r="C14" s="3"/>
      <c r="D14" s="5">
        <f ca="1">IFERROR(IF(INDEX(Ernährung[],ErnährungLetztesEnde-ErnährungsZeilenAnfang-J14,1)&lt;&gt;"",INDEX(Ernährung[],ErnährungLetztesEnde-ErnährungsZeilenAnfang-J14,1),""),"")</f>
        <v>44906</v>
      </c>
      <c r="E14" s="6" t="str">
        <f t="shared" ca="1" si="0"/>
        <v>SO</v>
      </c>
      <c r="F14" s="6">
        <f ca="1">IFERROR((IF(INDEX(Ernährung[],ErnährungLetztesEnde-ErnährungsZeilenAnfang-J14,1)&lt;&gt;"",INDEX(Ernährung[],ErnährungLetztesEnde-ErnährungsZeilenAnfang-J14,7),NA())),NA())</f>
        <v>22</v>
      </c>
      <c r="G14" s="6">
        <f ca="1">IFERROR((IF(INDEX(Ernährung[],ErnährungLetztesEnde-ErnährungsZeilenAnfang-J14,1)&lt;&gt;"",INDEX(Ernährung[],ErnährungLetztesEnde-ErnährungsZeilenAnfang-J14,6),NA())),NA())</f>
        <v>32</v>
      </c>
      <c r="H14" s="6">
        <f ca="1">IFERROR((IF(INDEX(Ernährung[],ErnährungLetztesEnde-ErnährungsZeilenAnfang-J14,1)&lt;&gt;"",INDEX(Ernährung[],ErnährungLetztesEnde-ErnährungsZeilenAnfang-J14,5),NA())),NA())</f>
        <v>64</v>
      </c>
      <c r="I14" s="6">
        <f ca="1">IFERROR((IF(INDEX(Ernährung[],ErnährungLetztesEnde-ErnährungsZeilenAnfang-J14,1)&lt;&gt;"",INDEX(Ernährung[],ErnährungLetztesEnde-ErnährungsZeilenAnfang-J14,4),NA())),NA())</f>
        <v>456</v>
      </c>
      <c r="J14" s="6">
        <v>3</v>
      </c>
    </row>
    <row r="15" spans="2:10" x14ac:dyDescent="0.2">
      <c r="B15" s="3"/>
      <c r="C15" s="3"/>
      <c r="D15" s="5">
        <f ca="1">IFERROR(IF(INDEX(Ernährung[],ErnährungLetztesEnde-ErnährungsZeilenAnfang-J15,1)&lt;&gt;"",INDEX(Ernährung[],ErnährungLetztesEnde-ErnährungsZeilenAnfang-J15,1),""),"")</f>
        <v>44907</v>
      </c>
      <c r="E15" s="6" t="str">
        <f t="shared" ca="1" si="0"/>
        <v>MO</v>
      </c>
      <c r="F15" s="6">
        <f ca="1">IFERROR((IF(INDEX(Ernährung[],ErnährungLetztesEnde-ErnährungsZeilenAnfang-J15,1)&lt;&gt;"",INDEX(Ernährung[],ErnährungLetztesEnde-ErnährungsZeilenAnfang-J15,7),NA())),NA())</f>
        <v>10</v>
      </c>
      <c r="G15" s="6">
        <f ca="1">IFERROR((IF(INDEX(Ernährung[],ErnährungLetztesEnde-ErnährungsZeilenAnfang-J15,1)&lt;&gt;"",INDEX(Ernährung[],ErnährungLetztesEnde-ErnährungsZeilenAnfang-J15,6),NA())),NA())</f>
        <v>2</v>
      </c>
      <c r="H15" s="6">
        <f ca="1">IFERROR((IF(INDEX(Ernährung[],ErnährungLetztesEnde-ErnährungsZeilenAnfang-J15,1)&lt;&gt;"",INDEX(Ernährung[],ErnährungLetztesEnde-ErnährungsZeilenAnfang-J15,5),NA())),NA())</f>
        <v>10</v>
      </c>
      <c r="I15" s="6">
        <f ca="1">IFERROR((IF(INDEX(Ernährung[],ErnährungLetztesEnde-ErnährungsZeilenAnfang-J15,1)&lt;&gt;"",INDEX(Ernährung[],ErnährungLetztesEnde-ErnährungsZeilenAnfang-J15,4),NA())),NA())</f>
        <v>10</v>
      </c>
      <c r="J15" s="6">
        <v>2</v>
      </c>
    </row>
    <row r="16" spans="2:10" x14ac:dyDescent="0.2">
      <c r="B16" s="3"/>
      <c r="C16" s="3"/>
      <c r="D16" s="5">
        <f ca="1">IFERROR(IF(INDEX(Ernährung[],ErnährungLetztesEnde-ErnährungsZeilenAnfang-J16,1)&lt;&gt;"",INDEX(Ernährung[],ErnährungLetztesEnde-ErnährungsZeilenAnfang-J16,1),""),"")</f>
        <v>44907</v>
      </c>
      <c r="E16" s="6" t="str">
        <f t="shared" ca="1" si="0"/>
        <v>MO</v>
      </c>
      <c r="F16" s="6">
        <f ca="1">IFERROR((IF(INDEX(Ernährung[],ErnährungLetztesEnde-ErnährungsZeilenAnfang-J16,1)&lt;&gt;"",INDEX(Ernährung[],ErnährungLetztesEnde-ErnährungsZeilenAnfang-J16,7),NA())),NA())</f>
        <v>5.51</v>
      </c>
      <c r="G16" s="6">
        <f ca="1">IFERROR((IF(INDEX(Ernährung[],ErnährungLetztesEnde-ErnährungsZeilenAnfang-J16,1)&lt;&gt;"",INDEX(Ernährung[],ErnährungLetztesEnde-ErnährungsZeilenAnfang-J16,6),NA())),NA())</f>
        <v>8.81</v>
      </c>
      <c r="H16" s="6">
        <f ca="1">IFERROR((IF(INDEX(Ernährung[],ErnährungLetztesEnde-ErnährungsZeilenAnfang-J16,1)&lt;&gt;"",INDEX(Ernährung[],ErnährungLetztesEnde-ErnährungsZeilenAnfang-J16,5),NA())),NA())</f>
        <v>12.36</v>
      </c>
      <c r="I16" s="6">
        <f ca="1">IFERROR((IF(INDEX(Ernährung[],ErnährungLetztesEnde-ErnährungsZeilenAnfang-J16,1)&lt;&gt;"",INDEX(Ernährung[],ErnährungLetztesEnde-ErnährungsZeilenAnfang-J16,4),NA())),NA())</f>
        <v>135</v>
      </c>
      <c r="J16" s="6">
        <v>1</v>
      </c>
    </row>
    <row r="17" spans="2:10" x14ac:dyDescent="0.2">
      <c r="B17" s="3"/>
      <c r="C17" s="3"/>
      <c r="D17" s="5">
        <f ca="1">IFERROR(IF(INDEX(Ernährung[],ErnährungLetztesEnde-ErnährungsZeilenAnfang-J17,1)&lt;&gt;"",INDEX(Ernährung[],ErnährungLetztesEnde-ErnährungsZeilenAnfang-J17,1),""),"")</f>
        <v>44907</v>
      </c>
      <c r="E17" s="6" t="str">
        <f t="shared" ca="1" si="0"/>
        <v>MO</v>
      </c>
      <c r="F17" s="6">
        <f ca="1">IFERROR((IF(INDEX(Ernährung[],ErnährungLetztesEnde-ErnährungsZeilenAnfang-J17,1)&lt;&gt;"",INDEX(Ernährung[],ErnährungLetztesEnde-ErnährungsZeilenAnfang-J17,7),NA())),NA())</f>
        <v>15</v>
      </c>
      <c r="G17" s="6">
        <f ca="1">IFERROR((IF(INDEX(Ernährung[],ErnährungLetztesEnde-ErnährungsZeilenAnfang-J17,1)&lt;&gt;"",INDEX(Ernährung[],ErnährungLetztesEnde-ErnährungsZeilenAnfang-J17,6),NA())),NA())</f>
        <v>5.43</v>
      </c>
      <c r="H17" s="6">
        <f ca="1">IFERROR((IF(INDEX(Ernährung[],ErnährungLetztesEnde-ErnährungsZeilenAnfang-J17,1)&lt;&gt;"",INDEX(Ernährung[],ErnährungLetztesEnde-ErnährungsZeilenAnfang-J17,5),NA())),NA())</f>
        <v>7</v>
      </c>
      <c r="I17" s="6">
        <f ca="1">IFERROR((IF(INDEX(Ernährung[],ErnährungLetztesEnde-ErnährungsZeilenAnfang-J17,1)&lt;&gt;"",INDEX(Ernährung[],ErnährungLetztesEnde-ErnährungsZeilenAnfang-J17,4),NA())),NA())</f>
        <v>184</v>
      </c>
      <c r="J17" s="6">
        <v>0</v>
      </c>
    </row>
    <row r="18" spans="2:10" x14ac:dyDescent="0.2">
      <c r="B18" s="3"/>
      <c r="C18" s="3"/>
      <c r="D18" s="5">
        <f ca="1">IFERROR(IF(INDEX(Ernährung[],ErnährungLetztesEnde-ErnährungsZeilenAnfang-J18,1)&lt;&gt;"",INDEX(Ernährung[],ErnährungLetztesEnde-ErnährungsZeilenAnfang-J18,1)),"")</f>
        <v>44909</v>
      </c>
      <c r="E18" s="6" t="str">
        <f t="shared" ca="1" si="0"/>
        <v>MI</v>
      </c>
      <c r="F18" s="6">
        <f ca="1">IFERROR((IF(INDEX(Ernährung[],ErnährungLetztesEnde-ErnährungsZeilenAnfang-J18,1)&lt;&gt;"",INDEX(Ernährung[],ErnährungLetztesEnde-ErnährungsZeilenAnfang-J18,7),NA())),NA())</f>
        <v>21</v>
      </c>
      <c r="G18" s="6">
        <f ca="1">IFERROR((IF(INDEX(Ernährung[],ErnährungLetztesEnde-ErnährungsZeilenAnfang-J18,1)&lt;&gt;"",INDEX(Ernährung[],ErnährungLetztesEnde-ErnährungsZeilenAnfang-J18,6),NA())),NA())</f>
        <v>13.5</v>
      </c>
      <c r="H18" s="6">
        <f ca="1">IFERROR((IF(INDEX(Ernährung[],ErnährungLetztesEnde-ErnährungsZeilenAnfang-J18,1)&lt;&gt;"",INDEX(Ernährung[],ErnährungLetztesEnde-ErnährungsZeilenAnfang-J18,5),NA())),NA())</f>
        <v>62</v>
      </c>
      <c r="I18" s="6">
        <f ca="1">IFERROR((IF(INDEX(Ernährung[],ErnährungLetztesEnde-ErnährungsZeilenAnfang-J18,1)&lt;&gt;"",INDEX(Ernährung[],ErnährungLetztesEnde-ErnährungsZeilenAnfang-J18,4),NA())),NA())</f>
        <v>477</v>
      </c>
      <c r="J18" s="6">
        <v>-1</v>
      </c>
    </row>
    <row r="20" spans="2:10" ht="27" x14ac:dyDescent="0.5">
      <c r="B20" s="36" t="s">
        <v>45</v>
      </c>
      <c r="C20" s="36"/>
      <c r="D20" s="36"/>
      <c r="E20" s="36"/>
      <c r="F20" s="36"/>
      <c r="G20" s="36"/>
      <c r="H20" s="36"/>
      <c r="I20" s="36"/>
      <c r="J20" s="36"/>
    </row>
    <row r="22" spans="2:10" ht="15" x14ac:dyDescent="0.2">
      <c r="B22" s="8" t="s">
        <v>43</v>
      </c>
      <c r="C22" s="8">
        <f>ROW(Training[[#Headers],[DATUM]])+1</f>
        <v>4</v>
      </c>
      <c r="D22" s="4" t="s">
        <v>14</v>
      </c>
      <c r="E22" s="4" t="s">
        <v>47</v>
      </c>
      <c r="F22" s="4" t="s">
        <v>36</v>
      </c>
      <c r="G22" s="4" t="s">
        <v>37</v>
      </c>
      <c r="H22" s="4" t="s">
        <v>48</v>
      </c>
    </row>
    <row r="23" spans="2:10" x14ac:dyDescent="0.2">
      <c r="B23" s="8" t="s">
        <v>46</v>
      </c>
      <c r="C23" s="8">
        <f ca="1">MATCH(9.99E+307,Training[DATUM])+TrainingsZeilenAnfang-1</f>
        <v>20</v>
      </c>
      <c r="D23" s="7">
        <f ca="1">IFERROR(IF(INDEX(Training[],TrainingsLetztesEnde-TrainingsZeilenAnfang-H23,1)&lt;&gt;"",INDEX(Training[],TrainingsLetztesEnde-TrainingsZeilenAnfang-H23,1)),"")</f>
        <v>44924</v>
      </c>
      <c r="E23" s="6" t="str">
        <f t="shared" ref="E23:E36" ca="1" si="1">UPPER(TEXT(D23,"TTT"))</f>
        <v>DO</v>
      </c>
      <c r="F23" s="15">
        <f ca="1">IFERROR((IF(INDEX(Training[],TrainingsLetztesEnde-TrainingsZeilenAnfang-H23,1)&lt;&gt;"",INDEX(Training[],TrainingsLetztesEnde-TrainingsZeilenAnfang-H23,2),0)),0)</f>
        <v>20</v>
      </c>
      <c r="G23" s="15">
        <f ca="1">IFERROR((IF(INDEX(Training[],TrainingsLetztesEnde-TrainingsZeilenAnfang-H23,2)&lt;&gt;"",INDEX(Training[],TrainingsLetztesEnde-TrainingsZeilenAnfang-H23,3),0)),0)</f>
        <v>195</v>
      </c>
      <c r="H23" s="6">
        <v>-1</v>
      </c>
    </row>
    <row r="24" spans="2:10" x14ac:dyDescent="0.2">
      <c r="B24" s="3"/>
      <c r="C24" s="3"/>
      <c r="D24" s="7">
        <f ca="1">IFERROR(IF(INDEX(Training[],TrainingsLetztesEnde-TrainingsZeilenAnfang-H24,1)&lt;&gt;"",INDEX(Training[],TrainingsLetztesEnde-TrainingsZeilenAnfang-H24,1)),"")</f>
        <v>44923</v>
      </c>
      <c r="E24" s="6" t="str">
        <f t="shared" ca="1" si="1"/>
        <v>MI</v>
      </c>
      <c r="F24" s="15">
        <f ca="1">IFERROR((IF(INDEX(Training[],TrainingsLetztesEnde-TrainingsZeilenAnfang-H24,1)&lt;&gt;"",INDEX(Training[],TrainingsLetztesEnde-TrainingsZeilenAnfang-H24,2),0)),0)</f>
        <v>25</v>
      </c>
      <c r="G24" s="15">
        <f ca="1">IFERROR((IF(INDEX(Training[],TrainingsLetztesEnde-TrainingsZeilenAnfang-H24,2)&lt;&gt;"",INDEX(Training[],TrainingsLetztesEnde-TrainingsZeilenAnfang-H24,3),0)),0)</f>
        <v>265</v>
      </c>
      <c r="H24" s="6">
        <v>0</v>
      </c>
    </row>
    <row r="25" spans="2:10" x14ac:dyDescent="0.2">
      <c r="B25" s="3"/>
      <c r="C25" s="3"/>
      <c r="D25" s="7">
        <f ca="1">IFERROR(IF(INDEX(Training[],TrainingsLetztesEnde-TrainingsZeilenAnfang-H25,1)&lt;&gt;"",INDEX(Training[],TrainingsLetztesEnde-TrainingsZeilenAnfang-H25,1)),"")</f>
        <v>44922</v>
      </c>
      <c r="E25" s="6" t="str">
        <f t="shared" ca="1" si="1"/>
        <v>DI</v>
      </c>
      <c r="F25" s="15">
        <f ca="1">IFERROR((IF(INDEX(Training[],TrainingsLetztesEnde-TrainingsZeilenAnfang-H25,1)&lt;&gt;"",INDEX(Training[],TrainingsLetztesEnde-TrainingsZeilenAnfang-H25,2),0)),0)</f>
        <v>40</v>
      </c>
      <c r="G25" s="15">
        <f ca="1">IFERROR((IF(INDEX(Training[],TrainingsLetztesEnde-TrainingsZeilenAnfang-H25,2)&lt;&gt;"",INDEX(Training[],TrainingsLetztesEnde-TrainingsZeilenAnfang-H25,3),0)),0)</f>
        <v>290</v>
      </c>
      <c r="H25" s="6">
        <v>1</v>
      </c>
    </row>
    <row r="26" spans="2:10" x14ac:dyDescent="0.2">
      <c r="B26" s="3"/>
      <c r="C26" s="3"/>
      <c r="D26" s="7">
        <f ca="1">IFERROR(IF(INDEX(Training[],TrainingsLetztesEnde-TrainingsZeilenAnfang-H26,1)&lt;&gt;"",INDEX(Training[],TrainingsLetztesEnde-TrainingsZeilenAnfang-H26,1)),"")</f>
        <v>44921</v>
      </c>
      <c r="E26" s="6" t="str">
        <f t="shared" ca="1" si="1"/>
        <v>MO</v>
      </c>
      <c r="F26" s="15">
        <f ca="1">IFERROR((IF(INDEX(Training[],TrainingsLetztesEnde-TrainingsZeilenAnfang-H26,1)&lt;&gt;"",INDEX(Training[],TrainingsLetztesEnde-TrainingsZeilenAnfang-H26,2),0)),0)</f>
        <v>35</v>
      </c>
      <c r="G26" s="15">
        <f ca="1">IFERROR((IF(INDEX(Training[],TrainingsLetztesEnde-TrainingsZeilenAnfang-H26,2)&lt;&gt;"",INDEX(Training[],TrainingsLetztesEnde-TrainingsZeilenAnfang-H26,3),0)),0)</f>
        <v>320</v>
      </c>
      <c r="H26" s="6">
        <v>2</v>
      </c>
    </row>
    <row r="27" spans="2:10" x14ac:dyDescent="0.2">
      <c r="B27" s="3"/>
      <c r="C27" s="3"/>
      <c r="D27" s="7">
        <f ca="1">IFERROR(IF(INDEX(Training[],TrainingsLetztesEnde-TrainingsZeilenAnfang-H27,1)&lt;&gt;"",INDEX(Training[],TrainingsLetztesEnde-TrainingsZeilenAnfang-H27,1)),"")</f>
        <v>44920</v>
      </c>
      <c r="E27" s="6" t="str">
        <f t="shared" ca="1" si="1"/>
        <v>SO</v>
      </c>
      <c r="F27" s="15">
        <f ca="1">IFERROR((IF(INDEX(Training[],TrainingsLetztesEnde-TrainingsZeilenAnfang-H27,1)&lt;&gt;"",INDEX(Training[],TrainingsLetztesEnde-TrainingsZeilenAnfang-H27,2),0)),0)</f>
        <v>45</v>
      </c>
      <c r="G27" s="15">
        <f ca="1">IFERROR((IF(INDEX(Training[],TrainingsLetztesEnde-TrainingsZeilenAnfang-H27,2)&lt;&gt;"",INDEX(Training[],TrainingsLetztesEnde-TrainingsZeilenAnfang-H27,3),0)),0)</f>
        <v>350</v>
      </c>
      <c r="H27" s="6">
        <v>3</v>
      </c>
    </row>
    <row r="28" spans="2:10" x14ac:dyDescent="0.2">
      <c r="B28" s="3"/>
      <c r="C28" s="3"/>
      <c r="D28" s="7">
        <f ca="1">IFERROR(IF(INDEX(Training[],TrainingsLetztesEnde-TrainingsZeilenAnfang-H28,1)&lt;&gt;"",INDEX(Training[],TrainingsLetztesEnde-TrainingsZeilenAnfang-H28,1)),"")</f>
        <v>44919</v>
      </c>
      <c r="E28" s="6" t="str">
        <f t="shared" ca="1" si="1"/>
        <v>SA</v>
      </c>
      <c r="F28" s="15">
        <f ca="1">IFERROR((IF(INDEX(Training[],TrainingsLetztesEnde-TrainingsZeilenAnfang-H28,1)&lt;&gt;"",INDEX(Training[],TrainingsLetztesEnde-TrainingsZeilenAnfang-H28,2),0)),0)</f>
        <v>20</v>
      </c>
      <c r="G28" s="15">
        <f ca="1">IFERROR((IF(INDEX(Training[],TrainingsLetztesEnde-TrainingsZeilenAnfang-H28,2)&lt;&gt;"",INDEX(Training[],TrainingsLetztesEnde-TrainingsZeilenAnfang-H28,3),0)),0)</f>
        <v>295</v>
      </c>
      <c r="H28" s="6">
        <v>4</v>
      </c>
    </row>
    <row r="29" spans="2:10" x14ac:dyDescent="0.2">
      <c r="B29" s="3"/>
      <c r="C29" s="3"/>
      <c r="D29" s="7">
        <f ca="1">IFERROR(IF(INDEX(Training[],TrainingsLetztesEnde-TrainingsZeilenAnfang-H29,1)&lt;&gt;"",INDEX(Training[],TrainingsLetztesEnde-TrainingsZeilenAnfang-H29,1)),"")</f>
        <v>44918</v>
      </c>
      <c r="E29" s="6" t="str">
        <f t="shared" ca="1" si="1"/>
        <v>FR</v>
      </c>
      <c r="F29" s="15">
        <f ca="1">IFERROR((IF(INDEX(Training[],TrainingsLetztesEnde-TrainingsZeilenAnfang-H29,1)&lt;&gt;"",INDEX(Training[],TrainingsLetztesEnde-TrainingsZeilenAnfang-H29,2),0)),0)</f>
        <v>40</v>
      </c>
      <c r="G29" s="15">
        <f ca="1">IFERROR((IF(INDEX(Training[],TrainingsLetztesEnde-TrainingsZeilenAnfang-H29,2)&lt;&gt;"",INDEX(Training[],TrainingsLetztesEnde-TrainingsZeilenAnfang-H29,3),0)),0)</f>
        <v>270</v>
      </c>
      <c r="H29" s="6">
        <v>5</v>
      </c>
    </row>
    <row r="30" spans="2:10" x14ac:dyDescent="0.2">
      <c r="B30" s="3"/>
      <c r="C30" s="3"/>
      <c r="D30" s="7">
        <f ca="1">IFERROR(IF(INDEX(Training[],TrainingsLetztesEnde-TrainingsZeilenAnfang-H30,1)&lt;&gt;"",INDEX(Training[],TrainingsLetztesEnde-TrainingsZeilenAnfang-H30,1)),"")</f>
        <v>44917</v>
      </c>
      <c r="E30" s="6" t="str">
        <f t="shared" ca="1" si="1"/>
        <v>DO</v>
      </c>
      <c r="F30" s="15">
        <f ca="1">IFERROR((IF(INDEX(Training[],TrainingsLetztesEnde-TrainingsZeilenAnfang-H30,1)&lt;&gt;"",INDEX(Training[],TrainingsLetztesEnde-TrainingsZeilenAnfang-H30,2),0)),0)</f>
        <v>45</v>
      </c>
      <c r="G30" s="15">
        <f ca="1">IFERROR((IF(INDEX(Training[],TrainingsLetztesEnde-TrainingsZeilenAnfang-H30,2)&lt;&gt;"",INDEX(Training[],TrainingsLetztesEnde-TrainingsZeilenAnfang-H30,3),0)),0)</f>
        <v>325</v>
      </c>
      <c r="H30" s="6">
        <v>6</v>
      </c>
    </row>
    <row r="31" spans="2:10" x14ac:dyDescent="0.2">
      <c r="B31" s="3"/>
      <c r="C31" s="3"/>
      <c r="D31" s="7">
        <f ca="1">IFERROR(IF(INDEX(Training[],TrainingsLetztesEnde-TrainingsZeilenAnfang-H31,1)&lt;&gt;"",INDEX(Training[],TrainingsLetztesEnde-TrainingsZeilenAnfang-H31,1)),"")</f>
        <v>44916</v>
      </c>
      <c r="E31" s="6" t="str">
        <f t="shared" ca="1" si="1"/>
        <v>MI</v>
      </c>
      <c r="F31" s="15">
        <f ca="1">IFERROR((IF(INDEX(Training[],TrainingsLetztesEnde-TrainingsZeilenAnfang-H31,1)&lt;&gt;"",INDEX(Training[],TrainingsLetztesEnde-TrainingsZeilenAnfang-H31,2),0)),0)</f>
        <v>40</v>
      </c>
      <c r="G31" s="15">
        <f ca="1">IFERROR((IF(INDEX(Training[],TrainingsLetztesEnde-TrainingsZeilenAnfang-H31,2)&lt;&gt;"",INDEX(Training[],TrainingsLetztesEnde-TrainingsZeilenAnfang-H31,3),0)),0)</f>
        <v>175</v>
      </c>
      <c r="H31" s="6">
        <v>7</v>
      </c>
    </row>
    <row r="32" spans="2:10" x14ac:dyDescent="0.2">
      <c r="B32" s="3"/>
      <c r="C32" s="3"/>
      <c r="D32" s="7">
        <f ca="1">IFERROR(IF(INDEX(Training[],TrainingsLetztesEnde-TrainingsZeilenAnfang-H32,1)&lt;&gt;"",INDEX(Training[],TrainingsLetztesEnde-TrainingsZeilenAnfang-H32,1)),"")</f>
        <v>44915</v>
      </c>
      <c r="E32" s="6" t="str">
        <f t="shared" ca="1" si="1"/>
        <v>DI</v>
      </c>
      <c r="F32" s="15">
        <f ca="1">IFERROR((IF(INDEX(Training[],TrainingsLetztesEnde-TrainingsZeilenAnfang-H32,1)&lt;&gt;"",INDEX(Training[],TrainingsLetztesEnde-TrainingsZeilenAnfang-H32,2),0)),0)</f>
        <v>30</v>
      </c>
      <c r="G32" s="15">
        <f ca="1">IFERROR((IF(INDEX(Training[],TrainingsLetztesEnde-TrainingsZeilenAnfang-H32,2)&lt;&gt;"",INDEX(Training[],TrainingsLetztesEnde-TrainingsZeilenAnfang-H32,3),0)),0)</f>
        <v>335</v>
      </c>
      <c r="H32" s="6">
        <v>8</v>
      </c>
    </row>
    <row r="33" spans="2:8" x14ac:dyDescent="0.2">
      <c r="B33" s="3"/>
      <c r="C33" s="3"/>
      <c r="D33" s="7">
        <f ca="1">IFERROR(IF(INDEX(Training[],TrainingsLetztesEnde-TrainingsZeilenAnfang-H33,1)&lt;&gt;"",INDEX(Training[],TrainingsLetztesEnde-TrainingsZeilenAnfang-H33,1)),"")</f>
        <v>44914</v>
      </c>
      <c r="E33" s="6" t="str">
        <f t="shared" ca="1" si="1"/>
        <v>MO</v>
      </c>
      <c r="F33" s="15">
        <f ca="1">IFERROR((IF(INDEX(Training[],TrainingsLetztesEnde-TrainingsZeilenAnfang-H33,1)&lt;&gt;"",INDEX(Training[],TrainingsLetztesEnde-TrainingsZeilenAnfang-H33,2),0)),0)</f>
        <v>40</v>
      </c>
      <c r="G33" s="15">
        <f ca="1">IFERROR((IF(INDEX(Training[],TrainingsLetztesEnde-TrainingsZeilenAnfang-H33,2)&lt;&gt;"",INDEX(Training[],TrainingsLetztesEnde-TrainingsZeilenAnfang-H33,3),0)),0)</f>
        <v>205</v>
      </c>
      <c r="H33" s="6">
        <v>9</v>
      </c>
    </row>
    <row r="34" spans="2:8" x14ac:dyDescent="0.2">
      <c r="B34" s="3"/>
      <c r="C34" s="3"/>
      <c r="D34" s="7">
        <f ca="1">IFERROR(IF(INDEX(Training[],TrainingsLetztesEnde-TrainingsZeilenAnfang-H34,1)&lt;&gt;"",INDEX(Training[],TrainingsLetztesEnde-TrainingsZeilenAnfang-H34,1)),"")</f>
        <v>44913</v>
      </c>
      <c r="E34" s="6" t="str">
        <f t="shared" ca="1" si="1"/>
        <v>SO</v>
      </c>
      <c r="F34" s="15">
        <f ca="1">IFERROR((IF(INDEX(Training[],TrainingsLetztesEnde-TrainingsZeilenAnfang-H34,1)&lt;&gt;"",INDEX(Training[],TrainingsLetztesEnde-TrainingsZeilenAnfang-H34,2),0)),0)</f>
        <v>20</v>
      </c>
      <c r="G34" s="15">
        <f ca="1">IFERROR((IF(INDEX(Training[],TrainingsLetztesEnde-TrainingsZeilenAnfang-H34,2)&lt;&gt;"",INDEX(Training[],TrainingsLetztesEnde-TrainingsZeilenAnfang-H34,3),0)),0)</f>
        <v>285</v>
      </c>
      <c r="H34" s="6">
        <v>10</v>
      </c>
    </row>
    <row r="35" spans="2:8" x14ac:dyDescent="0.2">
      <c r="B35" s="3"/>
      <c r="C35" s="3"/>
      <c r="D35" s="7">
        <f ca="1">IFERROR(IF(INDEX(Training[],TrainingsLetztesEnde-TrainingsZeilenAnfang-H35,1)&lt;&gt;"",INDEX(Training[],TrainingsLetztesEnde-TrainingsZeilenAnfang-H35,1)),"")</f>
        <v>44912</v>
      </c>
      <c r="E35" s="6" t="str">
        <f t="shared" ca="1" si="1"/>
        <v>SA</v>
      </c>
      <c r="F35" s="15">
        <f ca="1">IFERROR((IF(INDEX(Training[],TrainingsLetztesEnde-TrainingsZeilenAnfang-H35,1)&lt;&gt;"",INDEX(Training[],TrainingsLetztesEnde-TrainingsZeilenAnfang-H35,2),0)),0)</f>
        <v>25</v>
      </c>
      <c r="G35" s="15">
        <f ca="1">IFERROR((IF(INDEX(Training[],TrainingsLetztesEnde-TrainingsZeilenAnfang-H35,2)&lt;&gt;"",INDEX(Training[],TrainingsLetztesEnde-TrainingsZeilenAnfang-H35,3),0)),0)</f>
        <v>125</v>
      </c>
      <c r="H35" s="6">
        <v>11</v>
      </c>
    </row>
    <row r="36" spans="2:8" x14ac:dyDescent="0.2">
      <c r="B36" s="3"/>
      <c r="C36" s="3"/>
      <c r="D36" s="7">
        <f ca="1">IFERROR(IF(INDEX(Training[],TrainingsLetztesEnde-TrainingsZeilenAnfang-H36,1)&lt;&gt;"",INDEX(Training[],TrainingsLetztesEnde-TrainingsZeilenAnfang-H36,1)),"")</f>
        <v>44911</v>
      </c>
      <c r="E36" s="6" t="str">
        <f t="shared" ca="1" si="1"/>
        <v>FR</v>
      </c>
      <c r="F36" s="15">
        <f ca="1">IFERROR((IF(INDEX(Training[],TrainingsLetztesEnde-TrainingsZeilenAnfang-H36,1)&lt;&gt;"",INDEX(Training[],TrainingsLetztesEnde-TrainingsZeilenAnfang-H36,2),0)),0)</f>
        <v>30</v>
      </c>
      <c r="G36" s="15">
        <f ca="1">IFERROR((IF(INDEX(Training[],TrainingsLetztesEnde-TrainingsZeilenAnfang-H36,2)&lt;&gt;"",INDEX(Training[],TrainingsLetztesEnde-TrainingsZeilenAnfang-H36,3),0)),0)</f>
        <v>150</v>
      </c>
      <c r="H36" s="6">
        <v>12</v>
      </c>
    </row>
  </sheetData>
  <dataConsolidate>
    <dataRefs count="1">
      <dataRef ref="F23:G36" sheet="Chart Calculations" r:id="rId1"/>
    </dataRefs>
  </dataConsolidate>
  <mergeCells count="2">
    <mergeCell ref="B2:J2"/>
    <mergeCell ref="B20:J20"/>
  </mergeCells>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895B48FC-EF4F-4024-B209-E229FB20C0E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DDB1D2CD-1D37-42DA-9868-A7124AFFF84E}">
  <ds:schemaRefs>
    <ds:schemaRef ds:uri="http://schemas.microsoft.com/sharepoint/v3/contenttype/forms"/>
  </ds:schemaRefs>
</ds:datastoreItem>
</file>

<file path=customXml/itemProps31.xml><?xml version="1.0" encoding="utf-8"?>
<ds:datastoreItem xmlns:ds="http://schemas.openxmlformats.org/officeDocument/2006/customXml" ds:itemID="{AB21420A-4373-4636-9911-EC8F32B5E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TM04036851</ap:Template>
  <ap:TotalTime>0</ap:TotalTime>
  <ap:DocSecurity>0</ap:DocSecurity>
  <ap:ScaleCrop>false</ap:ScaleCrop>
  <ap:HeadingPairs>
    <vt:vector baseType="variant" size="4">
      <vt:variant>
        <vt:lpstr>Arbeitsblätter</vt:lpstr>
      </vt:variant>
      <vt:variant>
        <vt:i4>4</vt:i4>
      </vt:variant>
      <vt:variant>
        <vt:lpstr>Benannte Bereiche</vt:lpstr>
      </vt:variant>
      <vt:variant>
        <vt:i4>19</vt:i4>
      </vt:variant>
    </vt:vector>
  </ap:HeadingPairs>
  <ap:TitlesOfParts>
    <vt:vector baseType="lpstr" size="23">
      <vt:lpstr>ZIELE</vt:lpstr>
      <vt:lpstr>ERNÄHRUNG</vt:lpstr>
      <vt:lpstr>TRAINING</vt:lpstr>
      <vt:lpstr>Diagrammberechnungen</vt:lpstr>
      <vt:lpstr>AbbauProTag</vt:lpstr>
      <vt:lpstr>Anfangsdatum</vt:lpstr>
      <vt:lpstr>Anfangsgewicht</vt:lpstr>
      <vt:lpstr>ERNÄHRUNG!Drucktitel</vt:lpstr>
      <vt:lpstr>TRAINING!Drucktitel</vt:lpstr>
      <vt:lpstr>EndDatum</vt:lpstr>
      <vt:lpstr>EndGewicht</vt:lpstr>
      <vt:lpstr>ErnährungLetztesEnde</vt:lpstr>
      <vt:lpstr>ErnährungsZeilenAnfang</vt:lpstr>
      <vt:lpstr>Ernährungszeitraum</vt:lpstr>
      <vt:lpstr>GewichtsZiel</vt:lpstr>
      <vt:lpstr>PlanTage</vt:lpstr>
      <vt:lpstr>Spaltentitel2</vt:lpstr>
      <vt:lpstr>Spaltentitel3</vt:lpstr>
      <vt:lpstr>TrainingsDatumsBereich</vt:lpstr>
      <vt:lpstr>TrainingsLetztesEnde</vt:lpstr>
      <vt:lpstr>TrainingsZeilenAnfang</vt:lpstr>
      <vt:lpstr>TrainingsZeitraum</vt:lpstr>
      <vt:lpstr>Untertitel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2022-11-06T06:50:33Z</dcterms:created>
  <dcterms:modified xsi:type="dcterms:W3CDTF">2022-12-09T02:09:11Z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