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14"/>
  <workbookPr filterPrivacy="1"/>
  <bookViews>
    <workbookView xWindow="0" yWindow="0" windowWidth="25200" windowHeight="12570" tabRatio="350"/>
  </bookViews>
  <sheets>
    <sheet name="18-Perioden-Budget" sheetId="2" r:id="rId1"/>
  </sheets>
  <definedNames>
    <definedName name="_xlnm.Print_Titles" localSheetId="0">'18-Perioden-Budget'!$5:$5</definedName>
    <definedName name="Enddatum">'18-Perioden-Budget'!$M$2</definedName>
    <definedName name="Startdatum">'18-Perioden-Budget'!$H$2</definedName>
    <definedName name="Tagesintervall">'18-Perioden-Budget'!$K$2</definedName>
  </definedNames>
  <calcPr calcId="152511"/>
</workbook>
</file>

<file path=xl/calcChain.xml><?xml version="1.0" encoding="utf-8"?>
<calcChain xmlns="http://schemas.openxmlformats.org/spreadsheetml/2006/main">
  <c r="I5" i="2" l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H5" i="2"/>
  <c r="G5" i="2"/>
  <c r="F5" i="2"/>
  <c r="E5" i="2"/>
  <c r="D5" i="2"/>
  <c r="C5" i="2"/>
  <c r="M2" i="2" l="1"/>
  <c r="O26" i="2" l="1"/>
  <c r="P26" i="2"/>
  <c r="Q26" i="2"/>
  <c r="R26" i="2"/>
  <c r="S26" i="2"/>
  <c r="T26" i="2"/>
  <c r="U9" i="2" l="1"/>
  <c r="U21" i="2"/>
  <c r="D26" i="2"/>
  <c r="S12" i="2"/>
  <c r="S6" i="2" s="1"/>
  <c r="T12" i="2"/>
  <c r="U15" i="2"/>
  <c r="U16" i="2"/>
  <c r="U17" i="2"/>
  <c r="U18" i="2"/>
  <c r="U19" i="2"/>
  <c r="U20" i="2"/>
  <c r="U22" i="2"/>
  <c r="U23" i="2"/>
  <c r="U24" i="2"/>
  <c r="U25" i="2"/>
  <c r="U10" i="2"/>
  <c r="U11" i="2"/>
  <c r="C26" i="2"/>
  <c r="E26" i="2"/>
  <c r="F26" i="2"/>
  <c r="G26" i="2"/>
  <c r="H26" i="2"/>
  <c r="I26" i="2"/>
  <c r="J26" i="2"/>
  <c r="K26" i="2"/>
  <c r="L26" i="2"/>
  <c r="M26" i="2"/>
  <c r="N26" i="2"/>
  <c r="C12" i="2"/>
  <c r="D12" i="2"/>
  <c r="E12" i="2"/>
  <c r="E6" i="2" s="1"/>
  <c r="F12" i="2"/>
  <c r="G12" i="2"/>
  <c r="G6" i="2" s="1"/>
  <c r="H12" i="2"/>
  <c r="I12" i="2"/>
  <c r="J12" i="2"/>
  <c r="K12" i="2"/>
  <c r="L12" i="2"/>
  <c r="M12" i="2"/>
  <c r="N12" i="2"/>
  <c r="O12" i="2"/>
  <c r="O6" i="2" s="1"/>
  <c r="P12" i="2"/>
  <c r="P6" i="2" s="1"/>
  <c r="Q12" i="2"/>
  <c r="Q6" i="2" s="1"/>
  <c r="R12" i="2"/>
  <c r="R6" i="2" s="1"/>
  <c r="M6" i="2" l="1"/>
  <c r="K6" i="2"/>
  <c r="C6" i="2"/>
  <c r="I6" i="2"/>
  <c r="N6" i="2"/>
  <c r="L6" i="2"/>
  <c r="J6" i="2"/>
  <c r="H6" i="2"/>
  <c r="F6" i="2"/>
  <c r="D6" i="2"/>
  <c r="U26" i="2"/>
  <c r="U12" i="2"/>
  <c r="T6" i="2"/>
  <c r="U6" i="2" l="1"/>
</calcChain>
</file>

<file path=xl/sharedStrings.xml><?xml version="1.0" encoding="utf-8"?>
<sst xmlns="http://schemas.openxmlformats.org/spreadsheetml/2006/main" count="25" uniqueCount="25">
  <si>
    <t>INTERNET</t>
  </si>
  <si>
    <t>GAS</t>
  </si>
  <si>
    <t>TREND</t>
  </si>
  <si>
    <t>Unternehmensbudget</t>
  </si>
  <si>
    <t>STARTDATUM</t>
  </si>
  <si>
    <t>PERIODENLÄNGE (IN TAGEN)</t>
  </si>
  <si>
    <t>NETTOEINNAHMEN</t>
  </si>
  <si>
    <t>Einnahmen</t>
  </si>
  <si>
    <t>EINNAHMEN ELEMENT 1</t>
  </si>
  <si>
    <t>EINNAHMEN ELEMENT 2</t>
  </si>
  <si>
    <t>EINNAHMEN ELEMENT 3</t>
  </si>
  <si>
    <t>SUMME EINNAHMEN</t>
  </si>
  <si>
    <t>Ausgaben</t>
  </si>
  <si>
    <t>LÖHNE</t>
  </si>
  <si>
    <t>MIETE</t>
  </si>
  <si>
    <t>STROM</t>
  </si>
  <si>
    <t>TELEFON</t>
  </si>
  <si>
    <t>WASSER</t>
  </si>
  <si>
    <t>MÜLLABFUHR</t>
  </si>
  <si>
    <t>KABELFERNSEHEN</t>
  </si>
  <si>
    <t>BÜROMATERIAL</t>
  </si>
  <si>
    <t>VERSICHERUNGEN</t>
  </si>
  <si>
    <t>GESAMTAUSGABEN</t>
  </si>
  <si>
    <t>ENDDATUM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</si>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</sst>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(&quot;$&quot;* #,##0.00_);_(&quot;$&quot;* \(#,##0.00\);_(&quot;$&quot;* &quot;-&quot;??_);_(@_)"/>
    <numFmt numFmtId="166" formatCode="@_)"/>
  </numFmts>
  <fonts count="11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0.79998168889431442"/>
      <name val="Georgia"/>
      <family val="1"/>
      <scheme val="maj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4" tint="0.7999816888943144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165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2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166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indent="2"/>
    </xf>
    <xf numFmtId="0" fontId="4" fillId="2" borderId="0" xfId="2" applyFill="1" applyAlignment="1"/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vertical="center"/>
    </xf>
    <xf numFmtId="2" fontId="0" fillId="2" borderId="0" xfId="1" applyNumberFormat="1" applyFont="1" applyFill="1" applyBorder="1"/>
    <xf numFmtId="2" fontId="0" fillId="2" borderId="0" xfId="0" applyNumberFormat="1" applyFont="1" applyFill="1" applyBorder="1"/>
    <xf numFmtId="14" fontId="6" fillId="2" borderId="0" xfId="0" applyNumberFormat="1" applyFont="1" applyFill="1" applyAlignment="1">
      <alignment horizontal="right" vertical="center"/>
    </xf>
    <xf numFmtId="14" fontId="6" fillId="2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vertical="center"/>
    </xf>
    <xf numFmtId="164" fontId="0" fillId="2" borderId="0" xfId="1" applyNumberFormat="1" applyFont="1" applyFill="1" applyBorder="1"/>
    <xf numFmtId="164" fontId="0" fillId="2" borderId="0" xfId="0" applyNumberFormat="1" applyFont="1" applyFill="1" applyBorder="1"/>
    <xf numFmtId="164" fontId="10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2" applyFill="1" applyAlignment="1"/>
  </cellXfs>
  <cellStyles count="3">
    <cellStyle name="Standard" xfId="0" builtinId="0" customBuiltin="1"/>
    <cellStyle name="Überschrift" xfId="2" builtinId="15" customBuiltin="1"/>
    <cellStyle name="Währung" xfId="1" builtinId="4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8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Titelrahmen" descr="&quot;&quot;" title="Border"/>
        <xdr:cNvGrpSpPr/>
      </xdr:nvGrpSpPr>
      <xdr:grpSpPr>
        <a:xfrm>
          <a:off x="0" y="825500"/>
          <a:ext cx="20722166" cy="59267"/>
          <a:chOff x="0" y="825500"/>
          <a:chExt cx="22129750" cy="59267"/>
        </a:xfrm>
      </xdr:grpSpPr>
      <xdr:cxnSp macro="">
        <xdr:nvCxnSpPr>
          <xdr:cNvPr id="5" name="Dünne Linie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Breite Linie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Einnahmentabelle" displayName="Einnahmentabelle" ref="B9:V12" headerRowCount="0" totalsRowCount="1">
  <tableColumns count="21">
    <tableColumn id="1" name="Income" totalsRowLabel="SUMME EINNAHMEN" headerRowDxfId="83" totalsRowDxfId="82"/>
    <tableColumn id="6" name="Week 1" totalsRowFunction="sum" headerRowDxfId="81" totalsRowDxfId="80"/>
    <tableColumn id="7" name="Week 2" totalsRowFunction="sum" headerRowDxfId="79" totalsRowDxfId="78"/>
    <tableColumn id="8" name="Week 3" totalsRowFunction="sum" headerRowDxfId="77" totalsRowDxfId="76"/>
    <tableColumn id="9" name="Week 4" totalsRowFunction="sum" headerRowDxfId="75" totalsRowDxfId="74"/>
    <tableColumn id="10" name="Week 5" totalsRowFunction="sum" headerRowDxfId="73" totalsRowDxfId="72"/>
    <tableColumn id="11" name="Week 6" totalsRowFunction="sum" headerRowDxfId="71" totalsRowDxfId="70"/>
    <tableColumn id="12" name="Week 7" totalsRowFunction="sum" headerRowDxfId="69" totalsRowDxfId="68"/>
    <tableColumn id="13" name="Week 8" totalsRowFunction="sum" headerRowDxfId="67" totalsRowDxfId="66"/>
    <tableColumn id="14" name="Week 9" totalsRowFunction="sum" headerRowDxfId="65" totalsRowDxfId="64"/>
    <tableColumn id="15" name="Week 10" totalsRowFunction="sum" headerRowDxfId="63" totalsRowDxfId="62"/>
    <tableColumn id="16" name="Week 11" totalsRowFunction="sum" headerRowDxfId="61" totalsRowDxfId="60"/>
    <tableColumn id="17" name="Week 12" totalsRowFunction="sum" headerRowDxfId="59" totalsRowDxfId="58"/>
    <tableColumn id="18" name="Week 13" totalsRowFunction="sum" headerRowDxfId="57" totalsRowDxfId="56"/>
    <tableColumn id="19" name="Week 14" totalsRowFunction="sum" headerRowDxfId="55" totalsRowDxfId="54"/>
    <tableColumn id="20" name="Week 15" totalsRowFunction="sum" headerRowDxfId="53" totalsRowDxfId="52"/>
    <tableColumn id="21" name="Week 16" totalsRowFunction="sum" headerRowDxfId="51" totalsRowDxfId="50"/>
    <tableColumn id="22" name="Week 17" totalsRowFunction="sum" headerRowDxfId="49" totalsRowDxfId="48"/>
    <tableColumn id="23" name="Week 18" totalsRowFunction="sum" headerRowDxfId="47" totalsRowDxfId="46"/>
    <tableColumn id="24" name="Total" totalsRowFunction="sum" headerRowDxfId="45" totalsRowDxfId="44">
      <calculatedColumnFormula>SUM(Einnahmentabelle[[#This Row],[Week 1]:[Week 18]])</calculatedColumnFormula>
    </tableColumn>
    <tableColumn id="25" name="Column1" headerRowDxfId="43" totalsRowDxfId="42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Income table" altTextSummary="Summary of income for 18 periods, such as every 14 days."/>
    </ext>
  </extLst>
</table>
</file>

<file path=xl/tables/table2.xml><?xml version="1.0" encoding="utf-8"?>
<table xmlns="http://schemas.openxmlformats.org/spreadsheetml/2006/main" id="3" name="Ausgabentabelle" displayName="Ausgabentabelle" ref="B15:V26" headerRowCount="0" totalsRowCount="1">
  <tableColumns count="21">
    <tableColumn id="1" name="Expense" totalsRowLabel="GESAMTAUSGABEN" headerRowDxfId="41" totalsRowDxfId="40"/>
    <tableColumn id="4" name="Week 1" totalsRowFunction="sum" headerRowDxfId="39" totalsRowDxfId="38"/>
    <tableColumn id="5" name="Week 2" totalsRowFunction="sum" headerRowDxfId="37" totalsRowDxfId="36"/>
    <tableColumn id="6" name="Week 3" totalsRowFunction="sum" headerRowDxfId="35" totalsRowDxfId="34"/>
    <tableColumn id="7" name="Week 4" totalsRowFunction="sum" headerRowDxfId="33" totalsRowDxfId="32"/>
    <tableColumn id="8" name="Week 5" totalsRowFunction="sum" headerRowDxfId="31" totalsRowDxfId="30"/>
    <tableColumn id="9" name="Week 6" totalsRowFunction="sum" headerRowDxfId="29" totalsRowDxfId="28"/>
    <tableColumn id="10" name="Week 7" totalsRowFunction="sum" headerRowDxfId="27" totalsRowDxfId="26"/>
    <tableColumn id="11" name="Week 8" totalsRowFunction="sum" headerRowDxfId="25" totalsRowDxfId="24"/>
    <tableColumn id="12" name="Week 9" totalsRowFunction="sum" headerRowDxfId="23" totalsRowDxfId="22"/>
    <tableColumn id="13" name="Week 10" totalsRowFunction="sum" headerRowDxfId="21" totalsRowDxfId="20"/>
    <tableColumn id="14" name="Week 11" totalsRowFunction="sum" headerRowDxfId="19" totalsRowDxfId="18"/>
    <tableColumn id="15" name="Week 12" totalsRowFunction="sum" headerRowDxfId="17" totalsRowDxfId="16"/>
    <tableColumn id="16" name="Week 13" totalsRowFunction="sum" headerRowDxfId="15" totalsRowDxfId="14"/>
    <tableColumn id="17" name="Week 14" totalsRowFunction="sum" headerRowDxfId="13" totalsRowDxfId="12"/>
    <tableColumn id="18" name="Week 15" totalsRowFunction="sum" headerRowDxfId="11" totalsRowDxfId="10"/>
    <tableColumn id="19" name="Week 16" totalsRowFunction="sum" headerRowDxfId="9" totalsRowDxfId="8"/>
    <tableColumn id="20" name="Week 17" totalsRowFunction="sum" headerRowDxfId="7" totalsRowDxfId="6"/>
    <tableColumn id="21" name="Week 18" totalsRowFunction="sum" headerRowDxfId="5" totalsRowDxfId="4"/>
    <tableColumn id="22" name="Total" totalsRowFunction="sum" headerRowDxfId="3" totalsRowDxfId="2">
      <calculatedColumnFormula>SUM(Ausgabentabelle[[#This Row],[Week 1]:[Week 18]])</calculatedColumnFormula>
    </tableColumn>
    <tableColumn id="23" name="Column1" headerRowDxfId="1" totals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Expenses table" altTextSummary="Summary of expenses for 18 periods, such as every 14 days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27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9.140625" defaultRowHeight="15.75" customHeight="1" x14ac:dyDescent="0.2"/>
  <cols>
    <col min="1" max="1" width="3.28515625" style="1" customWidth="1"/>
    <col min="2" max="2" width="27.85546875" style="1" customWidth="1"/>
    <col min="3" max="3" width="13.28515625" style="1" customWidth="1"/>
    <col min="4" max="4" width="13.28515625" style="3" customWidth="1"/>
    <col min="5" max="5" width="15.7109375" style="3" customWidth="1"/>
    <col min="6" max="20" width="13.28515625" style="1" customWidth="1"/>
    <col min="21" max="21" width="15.570312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31" t="s">
        <v>3</v>
      </c>
      <c r="C1" s="31"/>
      <c r="D1" s="31"/>
      <c r="E1" s="31"/>
      <c r="F1" s="11"/>
      <c r="G1" s="11"/>
    </row>
    <row r="2" spans="1:23" s="2" customFormat="1" ht="18" customHeight="1" x14ac:dyDescent="0.2">
      <c r="B2" s="31"/>
      <c r="C2" s="31"/>
      <c r="D2" s="31"/>
      <c r="E2" s="31"/>
      <c r="G2" s="17" t="s">
        <v>4</v>
      </c>
      <c r="H2" s="14">
        <v>40544</v>
      </c>
      <c r="I2" s="29" t="s">
        <v>5</v>
      </c>
      <c r="J2" s="30"/>
      <c r="K2" s="15">
        <v>14</v>
      </c>
      <c r="L2" s="18" t="s">
        <v>23</v>
      </c>
      <c r="M2" s="14" t="str">
        <f>TEXT(T5,"TT.MM.JJJJ")</f>
        <v>26.08.2012</v>
      </c>
    </row>
    <row r="3" spans="1:23" s="8" customFormat="1" ht="21.75" customHeight="1" x14ac:dyDescent="0.2">
      <c r="W3" s="9"/>
    </row>
    <row r="5" spans="1:23" s="4" customFormat="1" ht="20.25" customHeight="1" x14ac:dyDescent="0.2">
      <c r="C5" s="22" t="str">
        <f>UPPER(TEXT(H2,"TT-MMM"))</f>
        <v>01-JAN</v>
      </c>
      <c r="D5" s="23" t="str">
        <f t="shared" ref="D5:T5" si="0">UPPER(TEXT(C5+Tagesintervall,"TT-MMM"))</f>
        <v>15-JAN</v>
      </c>
      <c r="E5" s="23" t="str">
        <f t="shared" si="0"/>
        <v>29-JAN</v>
      </c>
      <c r="F5" s="22" t="str">
        <f t="shared" si="0"/>
        <v>12-FEB</v>
      </c>
      <c r="G5" s="22" t="str">
        <f t="shared" si="0"/>
        <v>26-FEB</v>
      </c>
      <c r="H5" s="22" t="str">
        <f t="shared" si="0"/>
        <v>11-MRZ</v>
      </c>
      <c r="I5" s="22" t="str">
        <f t="shared" si="0"/>
        <v>25-MRZ</v>
      </c>
      <c r="J5" s="22" t="str">
        <f t="shared" si="0"/>
        <v>08-APR</v>
      </c>
      <c r="K5" s="22" t="str">
        <f t="shared" si="0"/>
        <v>22-APR</v>
      </c>
      <c r="L5" s="22" t="str">
        <f t="shared" si="0"/>
        <v>06-MAI</v>
      </c>
      <c r="M5" s="22" t="str">
        <f t="shared" si="0"/>
        <v>20-MAI</v>
      </c>
      <c r="N5" s="22" t="str">
        <f t="shared" si="0"/>
        <v>03-JUN</v>
      </c>
      <c r="O5" s="22" t="str">
        <f t="shared" si="0"/>
        <v>17-JUN</v>
      </c>
      <c r="P5" s="22" t="str">
        <f t="shared" si="0"/>
        <v>01-JUL</v>
      </c>
      <c r="Q5" s="22" t="str">
        <f t="shared" si="0"/>
        <v>15-JUL</v>
      </c>
      <c r="R5" s="22" t="str">
        <f t="shared" si="0"/>
        <v>29-JUL</v>
      </c>
      <c r="S5" s="22" t="str">
        <f t="shared" si="0"/>
        <v>12-AUG</v>
      </c>
      <c r="T5" s="22" t="str">
        <f t="shared" si="0"/>
        <v>26-AUG</v>
      </c>
      <c r="U5" s="5" t="s">
        <v>24</v>
      </c>
      <c r="V5" s="6" t="s">
        <v>2</v>
      </c>
      <c r="W5" s="2"/>
    </row>
    <row r="6" spans="1:23" s="3" customFormat="1" ht="21.75" customHeight="1" x14ac:dyDescent="0.2">
      <c r="B6" s="12" t="s">
        <v>6</v>
      </c>
      <c r="C6" s="19">
        <f>Einnahmentabelle[[#Totals],[Week 1]]-Ausgabentabelle[[#Totals],[Week 1]]</f>
        <v>1750</v>
      </c>
      <c r="D6" s="19">
        <f>Einnahmentabelle[[#Totals],[Week 2]]-Ausgabentabelle[[#Totals],[Week 2]]</f>
        <v>2236</v>
      </c>
      <c r="E6" s="24">
        <f>Einnahmentabelle[[#Totals],[Week 3]]-Ausgabentabelle[[#Totals],[Week 3]]</f>
        <v>1442</v>
      </c>
      <c r="F6" s="24">
        <f>Einnahmentabelle[[#Totals],[Week 4]]-Ausgabentabelle[[#Totals],[Week 4]]</f>
        <v>2253</v>
      </c>
      <c r="G6" s="24">
        <f>Einnahmentabelle[[#Totals],[Week 5]]-Ausgabentabelle[[#Totals],[Week 5]]</f>
        <v>1533</v>
      </c>
      <c r="H6" s="24">
        <f>Einnahmentabelle[[#Totals],[Week 6]]-Ausgabentabelle[[#Totals],[Week 6]]</f>
        <v>1086</v>
      </c>
      <c r="I6" s="24">
        <f>Einnahmentabelle[[#Totals],[Week 7]]-Ausgabentabelle[[#Totals],[Week 7]]</f>
        <v>1594</v>
      </c>
      <c r="J6" s="24">
        <f>Einnahmentabelle[[#Totals],[Week 8]]-Ausgabentabelle[[#Totals],[Week 8]]</f>
        <v>0</v>
      </c>
      <c r="K6" s="24">
        <f>Einnahmentabelle[[#Totals],[Week 9]]-Ausgabentabelle[[#Totals],[Week 9]]</f>
        <v>0</v>
      </c>
      <c r="L6" s="24">
        <f>Einnahmentabelle[[#Totals],[Week 10]]-Ausgabentabelle[[#Totals],[Week 10]]</f>
        <v>0</v>
      </c>
      <c r="M6" s="24">
        <f>Einnahmentabelle[[#Totals],[Week 11]]-Ausgabentabelle[[#Totals],[Week 11]]</f>
        <v>0</v>
      </c>
      <c r="N6" s="24">
        <f>Einnahmentabelle[[#Totals],[Week 12]]-Ausgabentabelle[[#Totals],[Week 12]]</f>
        <v>0</v>
      </c>
      <c r="O6" s="24">
        <f>Einnahmentabelle[[#Totals],[Week 13]]-Ausgabentabelle[[#Totals],[Week 13]]</f>
        <v>0</v>
      </c>
      <c r="P6" s="24">
        <f>Einnahmentabelle[[#Totals],[Week 14]]-Ausgabentabelle[[#Totals],[Week 14]]</f>
        <v>0</v>
      </c>
      <c r="Q6" s="24">
        <f>Einnahmentabelle[[#Totals],[Week 15]]-Ausgabentabelle[[#Totals],[Week 15]]</f>
        <v>0</v>
      </c>
      <c r="R6" s="24">
        <f>Einnahmentabelle[[#Totals],[Week 16]]-Ausgabentabelle[[#Totals],[Week 16]]</f>
        <v>0</v>
      </c>
      <c r="S6" s="24">
        <f>Einnahmentabelle[[#Totals],[Week 17]]-Ausgabentabelle[[#Totals],[Week 17]]</f>
        <v>0</v>
      </c>
      <c r="T6" s="24">
        <f>Einnahmentabelle[[#Totals],[Week 18]]-Ausgabentabelle[[#Totals],[Week 18]]</f>
        <v>0</v>
      </c>
      <c r="U6" s="24">
        <f>Einnahmentabelle[[#Totals],[Total]]-Ausgabentabelle[[#Totals],[Total]]</f>
        <v>11894</v>
      </c>
      <c r="V6" s="13"/>
      <c r="W6" s="2"/>
    </row>
    <row r="8" spans="1:23" ht="20.25" x14ac:dyDescent="0.3">
      <c r="A8" s="10" t="s">
        <v>7</v>
      </c>
      <c r="D8" s="1"/>
      <c r="E8" s="1"/>
    </row>
    <row r="9" spans="1:23" ht="18" customHeight="1" x14ac:dyDescent="0.2">
      <c r="B9" s="7" t="s">
        <v>8</v>
      </c>
      <c r="C9" s="25">
        <v>3000</v>
      </c>
      <c r="D9" s="25">
        <v>3500</v>
      </c>
      <c r="E9" s="25">
        <v>2978</v>
      </c>
      <c r="F9" s="25">
        <v>3384</v>
      </c>
      <c r="G9" s="25">
        <v>2858</v>
      </c>
      <c r="H9" s="25">
        <v>2809</v>
      </c>
      <c r="I9" s="25">
        <v>3220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>
        <f>SUM(Einnahmentabelle[[#This Row],[Week 1]:[Week 18]])</f>
        <v>21749</v>
      </c>
      <c r="V9" s="7"/>
    </row>
    <row r="10" spans="1:23" ht="18" customHeight="1" x14ac:dyDescent="0.2">
      <c r="B10" s="7" t="s">
        <v>9</v>
      </c>
      <c r="C10" s="20">
        <v>1150</v>
      </c>
      <c r="D10" s="20">
        <v>1200</v>
      </c>
      <c r="E10" s="20">
        <v>1144</v>
      </c>
      <c r="F10" s="20">
        <v>1400</v>
      </c>
      <c r="G10" s="20">
        <v>1358</v>
      </c>
      <c r="H10" s="20">
        <v>1154</v>
      </c>
      <c r="I10" s="20">
        <v>1245</v>
      </c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1"/>
      <c r="U10" s="21">
        <f>SUM(Einnahmentabelle[[#This Row],[Week 1]:[Week 18]])</f>
        <v>8651</v>
      </c>
      <c r="V10" s="7"/>
    </row>
    <row r="11" spans="1:23" ht="18" customHeight="1" x14ac:dyDescent="0.2">
      <c r="B11" s="7" t="s">
        <v>10</v>
      </c>
      <c r="C11" s="20">
        <v>300</v>
      </c>
      <c r="D11" s="20">
        <v>350</v>
      </c>
      <c r="E11" s="20">
        <v>392</v>
      </c>
      <c r="F11" s="20">
        <v>326</v>
      </c>
      <c r="G11" s="20">
        <v>381</v>
      </c>
      <c r="H11" s="20">
        <v>364</v>
      </c>
      <c r="I11" s="20">
        <v>315</v>
      </c>
      <c r="J11" s="20"/>
      <c r="K11" s="20"/>
      <c r="L11" s="20"/>
      <c r="M11" s="20"/>
      <c r="N11" s="20"/>
      <c r="O11" s="20"/>
      <c r="P11" s="20"/>
      <c r="Q11" s="20"/>
      <c r="R11" s="20"/>
      <c r="S11" s="21"/>
      <c r="T11" s="21"/>
      <c r="U11" s="21">
        <f>SUM(Einnahmentabelle[[#This Row],[Week 1]:[Week 18]])</f>
        <v>2428</v>
      </c>
      <c r="V11" s="7"/>
    </row>
    <row r="12" spans="1:23" ht="18.75" customHeight="1" x14ac:dyDescent="0.2">
      <c r="B12" s="16" t="s">
        <v>11</v>
      </c>
      <c r="C12" s="27">
        <f>SUBTOTAL(109,Einnahmentabelle[Week 1])</f>
        <v>4450</v>
      </c>
      <c r="D12" s="27">
        <f>SUBTOTAL(109,Einnahmentabelle[Week 2])</f>
        <v>5050</v>
      </c>
      <c r="E12" s="27">
        <f>SUBTOTAL(109,Einnahmentabelle[Week 3])</f>
        <v>4514</v>
      </c>
      <c r="F12" s="27">
        <f>SUBTOTAL(109,Einnahmentabelle[Week 4])</f>
        <v>5110</v>
      </c>
      <c r="G12" s="27">
        <f>SUBTOTAL(109,Einnahmentabelle[Week 5])</f>
        <v>4597</v>
      </c>
      <c r="H12" s="27">
        <f>SUBTOTAL(109,Einnahmentabelle[Week 6])</f>
        <v>4327</v>
      </c>
      <c r="I12" s="27">
        <f>SUBTOTAL(109,Einnahmentabelle[Week 7])</f>
        <v>4780</v>
      </c>
      <c r="J12" s="27">
        <f>SUBTOTAL(109,Einnahmentabelle[Week 8])</f>
        <v>0</v>
      </c>
      <c r="K12" s="27">
        <f>SUBTOTAL(109,Einnahmentabelle[Week 9])</f>
        <v>0</v>
      </c>
      <c r="L12" s="27">
        <f>SUBTOTAL(109,Einnahmentabelle[Week 10])</f>
        <v>0</v>
      </c>
      <c r="M12" s="27">
        <f>SUBTOTAL(109,Einnahmentabelle[Week 11])</f>
        <v>0</v>
      </c>
      <c r="N12" s="27">
        <f>SUBTOTAL(109,Einnahmentabelle[Week 12])</f>
        <v>0</v>
      </c>
      <c r="O12" s="27">
        <f>SUBTOTAL(109,Einnahmentabelle[Week 13])</f>
        <v>0</v>
      </c>
      <c r="P12" s="27">
        <f>SUBTOTAL(109,Einnahmentabelle[Week 14])</f>
        <v>0</v>
      </c>
      <c r="Q12" s="27">
        <f>SUBTOTAL(109,Einnahmentabelle[Week 15])</f>
        <v>0</v>
      </c>
      <c r="R12" s="27">
        <f>SUBTOTAL(109,Einnahmentabelle[Week 16])</f>
        <v>0</v>
      </c>
      <c r="S12" s="27">
        <f>SUBTOTAL(109,Einnahmentabelle[Week 17])</f>
        <v>0</v>
      </c>
      <c r="T12" s="27">
        <f>SUBTOTAL(109,Einnahmentabelle[Week 18])</f>
        <v>0</v>
      </c>
      <c r="U12" s="27">
        <f>SUBTOTAL(109,Einnahmentabelle[Total])</f>
        <v>32828</v>
      </c>
      <c r="V12" s="16"/>
    </row>
    <row r="13" spans="1:23" ht="18" customHeight="1" x14ac:dyDescent="0.2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3" s="2" customFormat="1" ht="18" customHeight="1" x14ac:dyDescent="0.3">
      <c r="A14" s="10" t="s">
        <v>12</v>
      </c>
    </row>
    <row r="15" spans="1:23" ht="18" customHeight="1" x14ac:dyDescent="0.2">
      <c r="B15" s="7" t="s">
        <v>13</v>
      </c>
      <c r="C15" s="25">
        <v>1500</v>
      </c>
      <c r="D15" s="25">
        <v>1577</v>
      </c>
      <c r="E15" s="25">
        <v>1823</v>
      </c>
      <c r="F15" s="25">
        <v>1529</v>
      </c>
      <c r="G15" s="25">
        <v>1759</v>
      </c>
      <c r="H15" s="25">
        <v>1947</v>
      </c>
      <c r="I15" s="25">
        <v>1875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>
        <f>SUM(Ausgabentabelle[[#This Row],[Week 1]:[Week 18]])</f>
        <v>12010</v>
      </c>
      <c r="V15" s="7"/>
    </row>
    <row r="16" spans="1:23" ht="18" customHeight="1" x14ac:dyDescent="0.2">
      <c r="B16" s="7" t="s">
        <v>14</v>
      </c>
      <c r="C16" s="20">
        <v>1000</v>
      </c>
      <c r="D16" s="20">
        <v>1000</v>
      </c>
      <c r="E16" s="20">
        <v>1000</v>
      </c>
      <c r="F16" s="20">
        <v>1000</v>
      </c>
      <c r="G16" s="20">
        <v>1000</v>
      </c>
      <c r="H16" s="20">
        <v>1000</v>
      </c>
      <c r="I16" s="20">
        <v>1000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>
        <f>SUM(Ausgabentabelle[[#This Row],[Week 1]:[Week 18]])</f>
        <v>7000</v>
      </c>
      <c r="V16" s="7"/>
    </row>
    <row r="17" spans="2:22" ht="18" customHeight="1" x14ac:dyDescent="0.2">
      <c r="B17" s="7" t="s">
        <v>15</v>
      </c>
      <c r="C17" s="20">
        <v>40</v>
      </c>
      <c r="D17" s="20">
        <v>43</v>
      </c>
      <c r="E17" s="20">
        <v>40</v>
      </c>
      <c r="F17" s="20">
        <v>42</v>
      </c>
      <c r="G17" s="20">
        <v>45</v>
      </c>
      <c r="H17" s="20">
        <v>40</v>
      </c>
      <c r="I17" s="20">
        <v>42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>
        <f>SUM(Ausgabentabelle[[#This Row],[Week 1]:[Week 18]])</f>
        <v>292</v>
      </c>
      <c r="V17" s="7"/>
    </row>
    <row r="18" spans="2:22" ht="18" customHeight="1" x14ac:dyDescent="0.2">
      <c r="B18" s="7" t="s">
        <v>16</v>
      </c>
      <c r="C18" s="20">
        <v>12</v>
      </c>
      <c r="D18" s="20">
        <v>11</v>
      </c>
      <c r="E18" s="20">
        <v>13</v>
      </c>
      <c r="F18" s="20">
        <v>14</v>
      </c>
      <c r="G18" s="20">
        <v>11</v>
      </c>
      <c r="H18" s="20">
        <v>15</v>
      </c>
      <c r="I18" s="20">
        <v>15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>
        <f>SUM(Ausgabentabelle[[#This Row],[Week 1]:[Week 18]])</f>
        <v>91</v>
      </c>
      <c r="V18" s="7"/>
    </row>
    <row r="19" spans="2:22" ht="18" customHeight="1" x14ac:dyDescent="0.2">
      <c r="B19" s="7" t="s">
        <v>0</v>
      </c>
      <c r="C19" s="20">
        <v>15</v>
      </c>
      <c r="D19" s="20">
        <v>15</v>
      </c>
      <c r="E19" s="20">
        <v>15</v>
      </c>
      <c r="F19" s="20">
        <v>15</v>
      </c>
      <c r="G19" s="20">
        <v>15</v>
      </c>
      <c r="H19" s="20">
        <v>15</v>
      </c>
      <c r="I19" s="20">
        <v>15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>
        <f>SUM(Ausgabentabelle[[#This Row],[Week 1]:[Week 18]])</f>
        <v>105</v>
      </c>
      <c r="V19" s="7"/>
    </row>
    <row r="20" spans="2:22" ht="18" customHeight="1" x14ac:dyDescent="0.2">
      <c r="B20" s="7" t="s">
        <v>17</v>
      </c>
      <c r="C20" s="20">
        <v>11</v>
      </c>
      <c r="D20" s="20">
        <v>10</v>
      </c>
      <c r="E20" s="20">
        <v>13</v>
      </c>
      <c r="F20" s="20">
        <v>10</v>
      </c>
      <c r="G20" s="20">
        <v>13</v>
      </c>
      <c r="H20" s="20">
        <v>10</v>
      </c>
      <c r="I20" s="20">
        <v>12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>
        <f>SUM(Ausgabentabelle[[#This Row],[Week 1]:[Week 18]])</f>
        <v>79</v>
      </c>
      <c r="V20" s="7"/>
    </row>
    <row r="21" spans="2:22" ht="18" customHeight="1" x14ac:dyDescent="0.2">
      <c r="B21" s="7" t="s">
        <v>1</v>
      </c>
      <c r="C21" s="20">
        <v>23</v>
      </c>
      <c r="D21" s="20">
        <v>27</v>
      </c>
      <c r="E21" s="20">
        <v>26</v>
      </c>
      <c r="F21" s="20">
        <v>27</v>
      </c>
      <c r="G21" s="20">
        <v>22</v>
      </c>
      <c r="H21" s="20">
        <v>29</v>
      </c>
      <c r="I21" s="20">
        <v>21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>
        <f>SUM(Ausgabentabelle[[#This Row],[Week 1]:[Week 18]])</f>
        <v>175</v>
      </c>
      <c r="V21" s="7"/>
    </row>
    <row r="22" spans="2:22" ht="18" customHeight="1" x14ac:dyDescent="0.2">
      <c r="B22" s="7" t="s">
        <v>18</v>
      </c>
      <c r="C22" s="20">
        <v>4</v>
      </c>
      <c r="D22" s="20">
        <v>4</v>
      </c>
      <c r="E22" s="20">
        <v>4</v>
      </c>
      <c r="F22" s="20">
        <v>4</v>
      </c>
      <c r="G22" s="20">
        <v>4</v>
      </c>
      <c r="H22" s="20">
        <v>4</v>
      </c>
      <c r="I22" s="20">
        <v>4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>
        <f>SUM(Ausgabentabelle[[#This Row],[Week 1]:[Week 18]])</f>
        <v>28</v>
      </c>
      <c r="V22" s="7"/>
    </row>
    <row r="23" spans="2:22" ht="18" customHeight="1" x14ac:dyDescent="0.2">
      <c r="B23" s="7" t="s">
        <v>19</v>
      </c>
      <c r="C23" s="21">
        <v>10</v>
      </c>
      <c r="D23" s="21">
        <v>10</v>
      </c>
      <c r="E23" s="21">
        <v>10</v>
      </c>
      <c r="F23" s="21">
        <v>10</v>
      </c>
      <c r="G23" s="21">
        <v>10</v>
      </c>
      <c r="H23" s="21">
        <v>10</v>
      </c>
      <c r="I23" s="21">
        <v>10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>
        <f>SUM(Ausgabentabelle[[#This Row],[Week 1]:[Week 18]])</f>
        <v>70</v>
      </c>
      <c r="V23" s="7"/>
    </row>
    <row r="24" spans="2:22" ht="18" customHeight="1" x14ac:dyDescent="0.2">
      <c r="B24" s="7" t="s">
        <v>20</v>
      </c>
      <c r="C24" s="20">
        <v>25</v>
      </c>
      <c r="D24" s="20">
        <v>57</v>
      </c>
      <c r="E24" s="20">
        <v>68</v>
      </c>
      <c r="F24" s="20">
        <v>146</v>
      </c>
      <c r="G24" s="20">
        <v>125</v>
      </c>
      <c r="H24" s="20">
        <v>111</v>
      </c>
      <c r="I24" s="20">
        <v>132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>
        <f>SUM(Ausgabentabelle[[#This Row],[Week 1]:[Week 18]])</f>
        <v>664</v>
      </c>
      <c r="V24" s="7"/>
    </row>
    <row r="25" spans="2:22" ht="18" customHeight="1" x14ac:dyDescent="0.2">
      <c r="B25" s="7" t="s">
        <v>21</v>
      </c>
      <c r="C25" s="20">
        <v>60</v>
      </c>
      <c r="D25" s="20">
        <v>60</v>
      </c>
      <c r="E25" s="20">
        <v>60</v>
      </c>
      <c r="F25" s="20">
        <v>60</v>
      </c>
      <c r="G25" s="20">
        <v>60</v>
      </c>
      <c r="H25" s="20">
        <v>60</v>
      </c>
      <c r="I25" s="20">
        <v>60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>
        <f>SUM(Ausgabentabelle[[#This Row],[Week 1]:[Week 18]])</f>
        <v>420</v>
      </c>
      <c r="V25" s="7"/>
    </row>
    <row r="26" spans="2:22" ht="18" customHeight="1" x14ac:dyDescent="0.2">
      <c r="B26" s="7" t="s">
        <v>22</v>
      </c>
      <c r="C26" s="27">
        <f>SUBTOTAL(109,Ausgabentabelle[Week 1])</f>
        <v>2700</v>
      </c>
      <c r="D26" s="26">
        <f>SUBTOTAL(109,Ausgabentabelle[Week 2])</f>
        <v>2814</v>
      </c>
      <c r="E26" s="26">
        <f>SUBTOTAL(109,Ausgabentabelle[Week 3])</f>
        <v>3072</v>
      </c>
      <c r="F26" s="26">
        <f>SUBTOTAL(109,Ausgabentabelle[Week 4])</f>
        <v>2857</v>
      </c>
      <c r="G26" s="26">
        <f>SUBTOTAL(109,Ausgabentabelle[Week 5])</f>
        <v>3064</v>
      </c>
      <c r="H26" s="26">
        <f>SUBTOTAL(109,Ausgabentabelle[Week 6])</f>
        <v>3241</v>
      </c>
      <c r="I26" s="26">
        <f>SUBTOTAL(109,Ausgabentabelle[Week 7])</f>
        <v>3186</v>
      </c>
      <c r="J26" s="26">
        <f>SUBTOTAL(109,Ausgabentabelle[Week 8])</f>
        <v>0</v>
      </c>
      <c r="K26" s="26">
        <f>SUBTOTAL(109,Ausgabentabelle[Week 9])</f>
        <v>0</v>
      </c>
      <c r="L26" s="26">
        <f>SUBTOTAL(109,Ausgabentabelle[Week 10])</f>
        <v>0</v>
      </c>
      <c r="M26" s="26">
        <f>SUBTOTAL(109,Ausgabentabelle[Week 11])</f>
        <v>0</v>
      </c>
      <c r="N26" s="26">
        <f>SUBTOTAL(109,Ausgabentabelle[Week 12])</f>
        <v>0</v>
      </c>
      <c r="O26" s="26">
        <f>SUBTOTAL(109,Ausgabentabelle[Week 13])</f>
        <v>0</v>
      </c>
      <c r="P26" s="26">
        <f>SUBTOTAL(109,Ausgabentabelle[Week 14])</f>
        <v>0</v>
      </c>
      <c r="Q26" s="26">
        <f>SUBTOTAL(109,Ausgabentabelle[Week 15])</f>
        <v>0</v>
      </c>
      <c r="R26" s="26">
        <f>SUBTOTAL(109,Ausgabentabelle[Week 16])</f>
        <v>0</v>
      </c>
      <c r="S26" s="26">
        <f>SUBTOTAL(109,Ausgabentabelle[Week 17])</f>
        <v>0</v>
      </c>
      <c r="T26" s="26">
        <f>SUBTOTAL(109,Ausgabentabelle[Week 18])</f>
        <v>0</v>
      </c>
      <c r="U26" s="26">
        <f>SUBTOTAL(109,Ausgabentabelle[Total])</f>
        <v>20934</v>
      </c>
      <c r="V26" s="7"/>
    </row>
    <row r="27" spans="2:22" ht="15.75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</sheetData>
  <mergeCells count="4">
    <mergeCell ref="B13:U13"/>
    <mergeCell ref="I2:J2"/>
    <mergeCell ref="B1:E2"/>
    <mergeCell ref="B27:V27"/>
  </mergeCells>
  <printOptions horizontalCentered="1"/>
  <pageMargins left="0.25" right="0.25" top="0.5" bottom="0.75" header="0.3" footer="0.3"/>
  <pageSetup paperSize="9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'18-Perioden-Budget'!C15:T15</xm:f>
              <xm:sqref>V15</xm:sqref>
            </x14:sparkline>
            <x14:sparkline>
              <xm:f>'18-Perioden-Budget'!C9:T9</xm:f>
              <xm:sqref>V9</xm:sqref>
            </x14:sparkline>
            <x14:sparkline>
              <xm:f>'18-Perioden-Budget'!C10:T10</xm:f>
              <xm:sqref>V10</xm:sqref>
            </x14:sparkline>
            <x14:sparkline>
              <xm:f>'18-Perioden-Budget'!C11:T11</xm:f>
              <xm:sqref>V11</xm:sqref>
            </x14:sparkline>
            <x14:sparkline>
              <xm:f>'18-Perioden-Budget'!C16:T16</xm:f>
              <xm:sqref>V16</xm:sqref>
            </x14:sparkline>
            <x14:sparkline>
              <xm:f>'18-Perioden-Budget'!C17:T17</xm:f>
              <xm:sqref>V17</xm:sqref>
            </x14:sparkline>
            <x14:sparkline>
              <xm:f>'18-Perioden-Budget'!C18:T18</xm:f>
              <xm:sqref>V18</xm:sqref>
            </x14:sparkline>
            <x14:sparkline>
              <xm:f>'18-Perioden-Budget'!C19:T19</xm:f>
              <xm:sqref>V19</xm:sqref>
            </x14:sparkline>
            <x14:sparkline>
              <xm:f>'18-Perioden-Budget'!C20:T20</xm:f>
              <xm:sqref>V20</xm:sqref>
            </x14:sparkline>
            <x14:sparkline>
              <xm:f>'18-Perioden-Budget'!C21:T21</xm:f>
              <xm:sqref>V21</xm:sqref>
            </x14:sparkline>
            <x14:sparkline>
              <xm:f>'18-Perioden-Budget'!C22:T22</xm:f>
              <xm:sqref>V22</xm:sqref>
            </x14:sparkline>
            <x14:sparkline>
              <xm:f>'18-Perioden-Budget'!C23:T23</xm:f>
              <xm:sqref>V23</xm:sqref>
            </x14:sparkline>
            <x14:sparkline>
              <xm:f>'18-Perioden-Budget'!C24:T24</xm:f>
              <xm:sqref>V24</xm:sqref>
            </x14:sparkline>
            <x14:sparkline>
              <xm:f>'18-Perioden-Budget'!C25:T25</xm:f>
              <xm:sqref>V25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'18-Perioden-Budget'!C6:T6</xm:f>
              <xm:sqref>V6</xm:sqref>
            </x14:sparkline>
          </x14:sparklines>
        </x14:sparklineGroup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'18-Perioden-Budget'!C26:T26</xm:f>
              <xm:sqref>V26</xm:sqref>
            </x14:sparkline>
            <x14:sparkline>
              <xm:f>'18-Perioden-Budget'!C12:T12</xm:f>
              <xm:sqref>V12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105ad54-119a-4495-aa55-0e28b6b4ad2f" xsi:nil="true"/>
    <AssetExpire xmlns="f105ad54-119a-4495-aa55-0e28b6b4ad2f">2029-01-01T08:00:00+00:00</AssetExpire>
    <CampaignTagsTaxHTField0 xmlns="f105ad54-119a-4495-aa55-0e28b6b4ad2f">
      <Terms xmlns="http://schemas.microsoft.com/office/infopath/2007/PartnerControls"/>
    </CampaignTagsTaxHTField0>
    <IntlLangReviewDate xmlns="f105ad54-119a-4495-aa55-0e28b6b4ad2f" xsi:nil="true"/>
    <TPFriendlyName xmlns="f105ad54-119a-4495-aa55-0e28b6b4ad2f" xsi:nil="true"/>
    <IntlLangReview xmlns="f105ad54-119a-4495-aa55-0e28b6b4ad2f">false</IntlLangReview>
    <LocLastLocAttemptVersionLookup xmlns="f105ad54-119a-4495-aa55-0e28b6b4ad2f">845895</LocLastLocAttemptVersionLookup>
    <PolicheckWords xmlns="f105ad54-119a-4495-aa55-0e28b6b4ad2f" xsi:nil="true"/>
    <SubmitterId xmlns="f105ad54-119a-4495-aa55-0e28b6b4ad2f" xsi:nil="true"/>
    <AcquiredFrom xmlns="f105ad54-119a-4495-aa55-0e28b6b4ad2f">Internal MS</AcquiredFrom>
    <EditorialStatus xmlns="f105ad54-119a-4495-aa55-0e28b6b4ad2f" xsi:nil="true"/>
    <Markets xmlns="f105ad54-119a-4495-aa55-0e28b6b4ad2f"/>
    <OriginAsset xmlns="f105ad54-119a-4495-aa55-0e28b6b4ad2f" xsi:nil="true"/>
    <AssetStart xmlns="f105ad54-119a-4495-aa55-0e28b6b4ad2f">2012-06-28T22:29:46+00:00</AssetStart>
    <FriendlyTitle xmlns="f105ad54-119a-4495-aa55-0e28b6b4ad2f" xsi:nil="true"/>
    <MarketSpecific xmlns="f105ad54-119a-4495-aa55-0e28b6b4ad2f">false</MarketSpecific>
    <TPNamespace xmlns="f105ad54-119a-4495-aa55-0e28b6b4ad2f" xsi:nil="true"/>
    <PublishStatusLookup xmlns="f105ad54-119a-4495-aa55-0e28b6b4ad2f">
      <Value>560137</Value>
    </PublishStatusLookup>
    <APAuthor xmlns="f105ad54-119a-4495-aa55-0e28b6b4ad2f">
      <UserInfo>
        <DisplayName/>
        <AccountId>2566</AccountId>
        <AccountType/>
      </UserInfo>
    </APAuthor>
    <TPCommandLine xmlns="f105ad54-119a-4495-aa55-0e28b6b4ad2f" xsi:nil="true"/>
    <IntlLangReviewer xmlns="f105ad54-119a-4495-aa55-0e28b6b4ad2f" xsi:nil="true"/>
    <OpenTemplate xmlns="f105ad54-119a-4495-aa55-0e28b6b4ad2f">true</OpenTemplate>
    <CSXSubmissionDate xmlns="f105ad54-119a-4495-aa55-0e28b6b4ad2f" xsi:nil="true"/>
    <TaxCatchAll xmlns="f105ad54-119a-4495-aa55-0e28b6b4ad2f"/>
    <Manager xmlns="f105ad54-119a-4495-aa55-0e28b6b4ad2f" xsi:nil="true"/>
    <NumericId xmlns="f105ad54-119a-4495-aa55-0e28b6b4ad2f" xsi:nil="true"/>
    <ParentAssetId xmlns="f105ad54-119a-4495-aa55-0e28b6b4ad2f" xsi:nil="true"/>
    <OriginalSourceMarket xmlns="f105ad54-119a-4495-aa55-0e28b6b4ad2f">english</OriginalSourceMarket>
    <ApprovalStatus xmlns="f105ad54-119a-4495-aa55-0e28b6b4ad2f">InProgress</ApprovalStatus>
    <TPComponent xmlns="f105ad54-119a-4495-aa55-0e28b6b4ad2f" xsi:nil="true"/>
    <EditorialTags xmlns="f105ad54-119a-4495-aa55-0e28b6b4ad2f" xsi:nil="true"/>
    <TPExecutable xmlns="f105ad54-119a-4495-aa55-0e28b6b4ad2f" xsi:nil="true"/>
    <TPLaunchHelpLink xmlns="f105ad54-119a-4495-aa55-0e28b6b4ad2f" xsi:nil="true"/>
    <LocComments xmlns="f105ad54-119a-4495-aa55-0e28b6b4ad2f" xsi:nil="true"/>
    <LocRecommendedHandoff xmlns="f105ad54-119a-4495-aa55-0e28b6b4ad2f" xsi:nil="true"/>
    <SourceTitle xmlns="f105ad54-119a-4495-aa55-0e28b6b4ad2f" xsi:nil="true"/>
    <CSXUpdate xmlns="f105ad54-119a-4495-aa55-0e28b6b4ad2f">false</CSXUpdate>
    <IntlLocPriority xmlns="f105ad54-119a-4495-aa55-0e28b6b4ad2f" xsi:nil="true"/>
    <UAProjectedTotalWords xmlns="f105ad54-119a-4495-aa55-0e28b6b4ad2f" xsi:nil="true"/>
    <AssetType xmlns="f105ad54-119a-4495-aa55-0e28b6b4ad2f" xsi:nil="true"/>
    <MachineTranslated xmlns="f105ad54-119a-4495-aa55-0e28b6b4ad2f">false</MachineTranslated>
    <OutputCachingOn xmlns="f105ad54-119a-4495-aa55-0e28b6b4ad2f">false</OutputCachingOn>
    <TemplateStatus xmlns="f105ad54-119a-4495-aa55-0e28b6b4ad2f">Complete</TemplateStatus>
    <IsSearchable xmlns="f105ad54-119a-4495-aa55-0e28b6b4ad2f">false</IsSearchable>
    <ContentItem xmlns="f105ad54-119a-4495-aa55-0e28b6b4ad2f" xsi:nil="true"/>
    <HandoffToMSDN xmlns="f105ad54-119a-4495-aa55-0e28b6b4ad2f" xsi:nil="true"/>
    <ShowIn xmlns="f105ad54-119a-4495-aa55-0e28b6b4ad2f">Show everywhere</ShowIn>
    <ThumbnailAssetId xmlns="f105ad54-119a-4495-aa55-0e28b6b4ad2f" xsi:nil="true"/>
    <UALocComments xmlns="f105ad54-119a-4495-aa55-0e28b6b4ad2f" xsi:nil="true"/>
    <UALocRecommendation xmlns="f105ad54-119a-4495-aa55-0e28b6b4ad2f">Localize</UALocRecommendation>
    <LastModifiedDateTime xmlns="f105ad54-119a-4495-aa55-0e28b6b4ad2f" xsi:nil="true"/>
    <LegacyData xmlns="f105ad54-119a-4495-aa55-0e28b6b4ad2f" xsi:nil="true"/>
    <LocManualTestRequired xmlns="f105ad54-119a-4495-aa55-0e28b6b4ad2f">false</LocManualTestRequired>
    <LocMarketGroupTiers2 xmlns="f105ad54-119a-4495-aa55-0e28b6b4ad2f" xsi:nil="true"/>
    <ClipArtFilename xmlns="f105ad54-119a-4495-aa55-0e28b6b4ad2f" xsi:nil="true"/>
    <TPApplication xmlns="f105ad54-119a-4495-aa55-0e28b6b4ad2f" xsi:nil="true"/>
    <CSXHash xmlns="f105ad54-119a-4495-aa55-0e28b6b4ad2f" xsi:nil="true"/>
    <DirectSourceMarket xmlns="f105ad54-119a-4495-aa55-0e28b6b4ad2f">english</DirectSourceMarket>
    <PrimaryImageGen xmlns="f105ad54-119a-4495-aa55-0e28b6b4ad2f">false</PrimaryImageGen>
    <PlannedPubDate xmlns="f105ad54-119a-4495-aa55-0e28b6b4ad2f" xsi:nil="true"/>
    <CSXSubmissionMarket xmlns="f105ad54-119a-4495-aa55-0e28b6b4ad2f" xsi:nil="true"/>
    <Downloads xmlns="f105ad54-119a-4495-aa55-0e28b6b4ad2f">0</Downloads>
    <ArtSampleDocs xmlns="f105ad54-119a-4495-aa55-0e28b6b4ad2f" xsi:nil="true"/>
    <TrustLevel xmlns="f105ad54-119a-4495-aa55-0e28b6b4ad2f">1 Microsoft Managed Content</TrustLevel>
    <BlockPublish xmlns="f105ad54-119a-4495-aa55-0e28b6b4ad2f">false</BlockPublish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BusinessGroup xmlns="f105ad54-119a-4495-aa55-0e28b6b4ad2f" xsi:nil="true"/>
    <Providers xmlns="f105ad54-119a-4495-aa55-0e28b6b4ad2f" xsi:nil="true"/>
    <TemplateTemplateType xmlns="f105ad54-119a-4495-aa55-0e28b6b4ad2f">Excel Spreadsheet Template</TemplateTemplateType>
    <TimesCloned xmlns="f105ad54-119a-4495-aa55-0e28b6b4ad2f" xsi:nil="true"/>
    <TPAppVersion xmlns="f105ad54-119a-4495-aa55-0e28b6b4ad2f" xsi:nil="true"/>
    <VoteCount xmlns="f105ad54-119a-4495-aa55-0e28b6b4ad2f" xsi:nil="true"/>
    <AverageRating xmlns="f105ad54-119a-4495-aa55-0e28b6b4ad2f" xsi:nil="true"/>
    <FeatureTagsTaxHTField0 xmlns="f105ad54-119a-4495-aa55-0e28b6b4ad2f">
      <Terms xmlns="http://schemas.microsoft.com/office/infopath/2007/PartnerControls"/>
    </FeatureTagsTaxHTField0>
    <Provider xmlns="f105ad54-119a-4495-aa55-0e28b6b4ad2f" xsi:nil="true"/>
    <UACurrentWords xmlns="f105ad54-119a-4495-aa55-0e28b6b4ad2f" xsi:nil="true"/>
    <AssetId xmlns="f105ad54-119a-4495-aa55-0e28b6b4ad2f">TP102929989</AssetId>
    <TPClientViewer xmlns="f105ad54-119a-4495-aa55-0e28b6b4ad2f" xsi:nil="true"/>
    <DSATActionTaken xmlns="f105ad54-119a-4495-aa55-0e28b6b4ad2f" xsi:nil="true"/>
    <APEditor xmlns="f105ad54-119a-4495-aa55-0e28b6b4ad2f">
      <UserInfo>
        <DisplayName/>
        <AccountId xsi:nil="true"/>
        <AccountType/>
      </UserInfo>
    </APEditor>
    <TPInstallLocation xmlns="f105ad54-119a-4495-aa55-0e28b6b4ad2f" xsi:nil="true"/>
    <OOCacheId xmlns="f105ad54-119a-4495-aa55-0e28b6b4ad2f" xsi:nil="true"/>
    <IsDeleted xmlns="f105ad54-119a-4495-aa55-0e28b6b4ad2f">false</IsDeleted>
    <PublishTargets xmlns="f105ad54-119a-4495-aa55-0e28b6b4ad2f">OfficeOnlineVNext</PublishTargets>
    <ApprovalLog xmlns="f105ad54-119a-4495-aa55-0e28b6b4ad2f" xsi:nil="true"/>
    <BugNumber xmlns="f105ad54-119a-4495-aa55-0e28b6b4ad2f" xsi:nil="true"/>
    <CrawlForDependencies xmlns="f105ad54-119a-4495-aa55-0e28b6b4ad2f">false</CrawlForDependencies>
    <InternalTagsTaxHTField0 xmlns="f105ad54-119a-4495-aa55-0e28b6b4ad2f">
      <Terms xmlns="http://schemas.microsoft.com/office/infopath/2007/PartnerControls"/>
    </InternalTagsTaxHTField0>
    <LastHandOff xmlns="f105ad54-119a-4495-aa55-0e28b6b4ad2f" xsi:nil="true"/>
    <Milestone xmlns="f105ad54-119a-4495-aa55-0e28b6b4ad2f" xsi:nil="true"/>
    <OriginalRelease xmlns="f105ad54-119a-4495-aa55-0e28b6b4ad2f">15</OriginalRelease>
    <RecommendationsModifier xmlns="f105ad54-119a-4495-aa55-0e28b6b4ad2f" xsi:nil="true"/>
    <ScenarioTagsTaxHTField0 xmlns="f105ad54-119a-4495-aa55-0e28b6b4ad2f">
      <Terms xmlns="http://schemas.microsoft.com/office/infopath/2007/PartnerControls"/>
    </ScenarioTagsTaxHTField0>
    <UANotes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D954126-BAC0-45EC-950F-BB6328462959}"/>
</file>

<file path=customXml/itemProps2.xml><?xml version="1.0" encoding="utf-8"?>
<ds:datastoreItem xmlns:ds="http://schemas.openxmlformats.org/officeDocument/2006/customXml" ds:itemID="{83900137-7195-4650-9481-D4D8CF5AC690}"/>
</file>

<file path=customXml/itemProps3.xml><?xml version="1.0" encoding="utf-8"?>
<ds:datastoreItem xmlns:ds="http://schemas.openxmlformats.org/officeDocument/2006/customXml" ds:itemID="{74E4B3A2-82A0-42FB-A840-A603677FC3B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18-Perioden-Budget</vt:lpstr>
      <vt:lpstr>'18-Perioden-Budget'!Drucktitel</vt:lpstr>
      <vt:lpstr>Enddatum</vt:lpstr>
      <vt:lpstr>Startdatum</vt:lpstr>
      <vt:lpstr>Tagesintervall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2012-08-27T09:27:03Z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