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sharedStrings.xml" ContentType="application/vnd.openxmlformats-officedocument.spreadsheetml.sharedStrings+xml"/>
  <Override PartName="/xl/worksheets/sheet22.xml" ContentType="application/vnd.openxmlformats-officedocument.spreadsheetml.worksheet+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ctrlProps/ctrlProp1.xml" ContentType="application/vnd.ms-excel.controlproperties+xml"/>
  <Override PartName="/xl/worksheets/sheet13.xml" ContentType="application/vnd.openxmlformats-officedocument.spreadsheetml.worksheet+xml"/>
  <Override PartName="/xl/tables/table11.xml" ContentType="application/vnd.openxmlformats-officedocument.spreadsheetml.tab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xl/tables/table22.xml" ContentType="application/vnd.openxmlformats-officedocument.spreadsheetml.tabl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xr:revisionPtr revIDLastSave="0" documentId="13_ncr:1_{89EDF060-CA73-4D5F-87A3-615A9D50BE5E}" xr6:coauthVersionLast="47" xr6:coauthVersionMax="47" xr10:uidLastSave="{00000000-0000-0000-0000-000000000000}"/>
  <bookViews>
    <workbookView xWindow="-120" yWindow="-120" windowWidth="29040" windowHeight="17640" activeTab="2" xr2:uid="{83E43DC8-C7A0-4A4D-AAF4-DA46DABAE971}"/>
  </bookViews>
  <sheets>
    <sheet name="Projekttracker" sheetId="4" r:id="rId1"/>
    <sheet name="Projektdiagramm" sheetId="5" r:id="rId2"/>
    <sheet name="Info" sheetId="3" r:id="rId3"/>
    <sheet name="Dynamische Diagrammd ausgebl..." sheetId="2" state="hidden" r:id="rId4"/>
  </sheets>
  <definedNames>
    <definedName name="AnfangAnTag">Meilensteine[Anfang an Tag]</definedName>
    <definedName name="Anfangsdatum">Projekttracker!$D$2</definedName>
    <definedName name="AnfangsDatumTabelle">Meilensteine[Anfangsdatum]</definedName>
    <definedName name="Dauer">Meilensteine[Aufgabendauer]</definedName>
    <definedName name="Enddatum">Projekttracker!$D$3</definedName>
    <definedName name="Meilenstein">Meilensteine[Meilenstein/Aktivität]</definedName>
    <definedName name="_xlnm.Print_Titles" localSheetId="0">Projekttracker!$4:$5</definedName>
    <definedName name="ScrollSchrittweite">Meilensteine[Position]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4" l="1"/>
  <c r="E8" i="4"/>
  <c r="E9" i="4"/>
  <c r="E10" i="4"/>
  <c r="E11" i="4"/>
  <c r="E12" i="4"/>
  <c r="E13" i="4"/>
  <c r="E14" i="4"/>
  <c r="E15" i="4"/>
  <c r="E16" i="4"/>
  <c r="E17" i="4"/>
  <c r="E18" i="4"/>
  <c r="E19" i="4"/>
  <c r="E20" i="4"/>
  <c r="C20" i="4" l="1"/>
  <c r="C19" i="4"/>
  <c r="C18" i="4"/>
  <c r="C17" i="4"/>
  <c r="C16" i="4"/>
  <c r="C15" i="4"/>
  <c r="C14" i="4"/>
  <c r="C13" i="4"/>
  <c r="C12" i="4"/>
  <c r="C11" i="4"/>
  <c r="C10" i="4"/>
  <c r="C9" i="4"/>
  <c r="C8" i="4"/>
  <c r="C7" i="4"/>
  <c r="D7" i="4" s="1"/>
  <c r="B6" i="2"/>
  <c r="B10" i="2" l="1"/>
  <c r="F21" i="4"/>
  <c r="G21" i="4" s="1"/>
  <c r="C6" i="4" l="1"/>
  <c r="B9" i="2"/>
  <c r="B8" i="2"/>
  <c r="D8" i="4" l="1"/>
  <c r="F8" i="4" s="1"/>
  <c r="D6" i="4"/>
  <c r="G8" i="4" l="1"/>
  <c r="F6" i="4"/>
  <c r="D15" i="4"/>
  <c r="F15" i="4" s="1"/>
  <c r="G15" i="4" s="1"/>
  <c r="D9" i="4"/>
  <c r="F9" i="4" s="1"/>
  <c r="B7" i="2"/>
  <c r="G9" i="4" l="1"/>
  <c r="D16" i="4"/>
  <c r="F16" i="4" s="1"/>
  <c r="G16" i="4" s="1"/>
  <c r="D10" i="4"/>
  <c r="F10" i="4" s="1"/>
  <c r="G10" i="4" l="1"/>
  <c r="D11" i="4"/>
  <c r="F11" i="4" s="1"/>
  <c r="D14" i="4"/>
  <c r="F14" i="4" s="1"/>
  <c r="G14" i="4" s="1"/>
  <c r="G6" i="4"/>
  <c r="G11" i="4" l="1"/>
  <c r="D12" i="4"/>
  <c r="F12" i="4" s="1"/>
  <c r="G12" i="4" s="1"/>
  <c r="F7" i="4"/>
  <c r="G7" i="4" l="1"/>
  <c r="D13" i="4"/>
  <c r="F13" i="4" s="1"/>
  <c r="G13" i="4" s="1"/>
  <c r="D17" i="4" l="1"/>
  <c r="F17" i="4" s="1"/>
  <c r="G17" i="4" l="1"/>
  <c r="D20" i="4"/>
  <c r="F20" i="4" s="1"/>
  <c r="G20" i="4" l="1"/>
  <c r="D18" i="4"/>
  <c r="F18" i="4" s="1"/>
  <c r="G18" i="4" l="1"/>
  <c r="D2" i="4"/>
  <c r="D19" i="4"/>
  <c r="D3" i="4" s="1"/>
  <c r="C6" i="2" s="1"/>
  <c r="C10" i="2" l="1"/>
  <c r="C7" i="2"/>
  <c r="C9" i="2"/>
  <c r="C8" i="2"/>
  <c r="F19" i="4"/>
  <c r="D10" i="2" s="1"/>
  <c r="D6" i="2" l="1"/>
  <c r="D9" i="2"/>
  <c r="D8" i="2"/>
  <c r="D7" i="2"/>
  <c r="G19" i="4"/>
  <c r="E10" i="2" l="1"/>
  <c r="E6" i="2"/>
  <c r="E9" i="2"/>
  <c r="E8" i="2"/>
  <c r="E7" i="2"/>
</calcChain>
</file>

<file path=xl/sharedStrings.xml><?xml version="1.0" encoding="utf-8"?>
<sst xmlns="http://schemas.openxmlformats.org/spreadsheetml/2006/main" count="43" uniqueCount="42">
  <si>
    <t>Erstellen Sie auf diesem Arbeitsblatt einen Projekttracker.
Der Titel dieses Arbeitsblatts befindet sich in Zelle B1. 
Informationen zur Verwendung dieses Arbeitsblatts, einschließlich Anweisungen für die Sprachausgabe, finden Sie auf dem Arbeitsblatt "Info".</t>
  </si>
  <si>
    <t>Das Anfangsdatum kann manuell in Zelle D2 eingegeben werden, oder verwenden Sie die Beispielformel der Vorlage, um in der Meilensteintabelle unten den kleinsten Datumswert in der Meilensteinspalte zu finden.</t>
  </si>
  <si>
    <t>Das Enddatum kann manuell in Zelle D3 eingegeben werden, oder verwenden Sie die Beispielformel der Vorlage, um in der Meilensteintabelle unten den größten Datumswert in der Meilensteinspalte zu finden.</t>
  </si>
  <si>
    <t>Informationen über die Spalten der Meilensteintabelle finden Sie in den Zellen B4 bis G4.</t>
  </si>
  <si>
    <t>Die Tabellenüberschriften befinden sich in den Zellen B5 bis G5. 
Es gibt zwei ausgeblendete Spalten: Die Spalten "Anfang an Tag" und "Aufgabendauer" in den Zellen F5 und G5 sind automatisch berechnet und werden zum Erstellen des Gantt-Diagramms auf dem Arbeitsblatt "Gantt-Diagramm" verwendet. 
Beispieldaten befinden sich in den Zellen B6 bis E21. 
Die nächste Anweisung finden Sie in Zelle A22.</t>
  </si>
  <si>
    <t>Um weitere Meilensteine/Aktivitäten hinzuzufügen, fügen Sie neue Zeilen über dieser ein.
Dies ist die letzte Anweisung auf diesem Arbeitsblatt.</t>
  </si>
  <si>
    <t>Projekttracker</t>
  </si>
  <si>
    <t>Geben Sie in der Spalte unten eine sequenzielle Zahlenreihe ein.</t>
  </si>
  <si>
    <t>Position</t>
  </si>
  <si>
    <t>Um weitere Meilensteine/Aktivitäten hinzuzufügen, fügen Sie neue Zeilen über dieser ein.</t>
  </si>
  <si>
    <t>Anfangsdatum:</t>
  </si>
  <si>
    <t>Enddatum:</t>
  </si>
  <si>
    <t>Geben Sie das Anfangsdatum für den Meilenstein oder die Aktivität in der Spalte unten ein.</t>
  </si>
  <si>
    <t>Anfangsdatum</t>
  </si>
  <si>
    <t>Geben Sie das Enddatum für den Meilenstein oder die Aktivität in der Spalte unten ein.</t>
  </si>
  <si>
    <t>Enddatum</t>
  </si>
  <si>
    <t>Geben Sie eine Beschreibung des Meilensteins bzw. der Aktivität in der Spalte unten ein. Diese Beschreibung wird im Projektdiagramm angezeigt.</t>
  </si>
  <si>
    <t>Meilenstein/Aktivität</t>
  </si>
  <si>
    <t>Start</t>
  </si>
  <si>
    <t>Automatisch berechnet Die Daten unten, in dieser Spalte, werden für die Darstellung der Meilensteine und Aktivitäten verwendet.</t>
  </si>
  <si>
    <t>Anfang an Tag</t>
  </si>
  <si>
    <t xml:space="preserve">Automatisch berechnet Dauer jeder Aufgabe </t>
  </si>
  <si>
    <t>Aufgabendauer</t>
  </si>
  <si>
    <t>Auf diesem Arbeitsblatt befindet sich ein Gantt-Diagramm mit einer Scrollleiste. 
Die Scrollleiste beginnt in Zelle B29.
Dies ist die letzte Anweisung auf diesem Arbeitsblatt.</t>
  </si>
  <si>
    <t>Informationen zu dieser Arbeitsmappe</t>
  </si>
  <si>
    <t xml:space="preserve">
Geben Sie Ihre Daten auf dem Arbeitsblatt "Projekttracker" ein, und scrollen Sie dann auf dem Arbeitsblatt "Projektdiagramm" durch eine visuelle Darstellung Ihrer Zeitachse. 
</t>
  </si>
  <si>
    <t xml:space="preserve">Die Spalte "Position" auf dem Arbeitsblatt "Projekttracker" ermöglicht Ihnen die Darstellung von Meilensteinen und Aktivitäten in getrennten Zeilen. Beispielsweise können Sie über zwei Meilensteine/Aktivitäten verfügen, die am gleichen Tag beginnen und parallel verlaufen. Bei gleichem Wert für "Position" würden sie sich im Diagramm überschneiden. Geben Sie zwei eindeutige Werte ein, um sie in separaten Zeilen darzustellen. Probieren Sie es aus.
Wenn sich das Diagramm seinem Ende nähert, fallen Ihnen möglicherweise Markierungen ohne Text und ohne festgelegte Dauer auf der Zeitachse auf. Wenn der letzte Meilenstein aus dem Sichtfeld scrollt, zeigen diese Markierungen das Ende der darzustellenden Meilensteine im Projekttracker an. Scrollen Sie einfach zurück oder an den Anfang, um die im Diagramm darstellbaren Meilensteine anzuzeigen.
</t>
  </si>
  <si>
    <t>Leitfaden für die Sprachausgabe</t>
  </si>
  <si>
    <t xml:space="preserve">Diese Arbeitsmappe enthält 4 Arbeitsblätter. 
Projekttracker
Projektdiagramm
Info
Dynamische Diagrammdaten (ausgeblendet)
Die Anweisungen für jedes Arbeitsblatt befinden sich in Spalte A ab Zelle A1 der einzelnen Arbeitsblätter. Sie sind in verborgenem Text geschrieben. Jeder Schritt führt Sie durch die Informationen in der betreffenden Zeile. Jeder nachfolgende Schritt fährt in den Zellen A2, A3 usw. fort, sofern nicht ausdrücklich anders angegeben. Beispielsweise kann der Anweisungstext etwa für den nächsten Schritt "Mit Zelle 6 fortfahren" besagen. 
Verborgener Text wird nicht gedruckt.
Um diese Anweisungen von einem der Arbeitsblätter zu entfernen, löschen Sie einfach Spalte A.
</t>
  </si>
  <si>
    <t>Dies ist die letzte Anweisung auf diesem Arbeitsblatt.</t>
  </si>
  <si>
    <t>Der Titel dieses Arbeitsblatts befindet sich in Zelle B1.</t>
  </si>
  <si>
    <t>Die Überschrift für die horizontale Scrollschrittweite befindet sich in Zelle B2.
Um die Daten schrittweise manuell zu erhöhen, geben Sie in Zelle B3 einen neuen Wert ein.
Die Scrollseite wird automatisch aktualisiert, wenn die Scrollleiste auf dem Arbeitsblatt "Gantt-Diagramm" seitenweise vor- oder zurückbewegt wird.</t>
  </si>
  <si>
    <t>Der Scrollwert für das automatisch aktualisierte Gantt-Diagramm befindet sich in Zelle B3.</t>
  </si>
  <si>
    <t>Der Tabellentitel befindet sich in Zelle B4.</t>
  </si>
  <si>
    <t>Die Tabellenüberschriften befinden sich in den Zellen B5 bis E5. 
Ein Hinweis befindet sich in Zelle F5.
Diese Tabelle stellt bis zu 5 Meilensteine zugleich dar. 
Ändern oder löschen Sie dieses Arbeitsblatt und seinen Inhalt nicht.</t>
  </si>
  <si>
    <t>Dynamische Diagrammdaten</t>
  </si>
  <si>
    <t>horizontale Scrollschrittweite</t>
  </si>
  <si>
    <t>Dynamische Datentabelle</t>
  </si>
  <si>
    <t>Meilenstein</t>
  </si>
  <si>
    <t>Datum</t>
  </si>
  <si>
    <t>Dauer</t>
  </si>
  <si>
    <t>&lt; Darstellung von bis zu 5 Meilensteinen zugleich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</si>
</sst>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 &quot;€&quot;_-;\-* #,##0\ &quot;€&quot;_-;_-* &quot;-&quot;\ &quot;€&quot;_-;_-@_-"/>
    <numFmt numFmtId="165" formatCode="_-* #,##0.00\ &quot;€&quot;_-;\-* #,##0.00\ &quot;€&quot;_-;_-* &quot;-&quot;??\ &quot;€&quot;_-;_-@_-"/>
    <numFmt numFmtId="166" formatCode="_(* #,##0_);_(* \(#,##0\);_(* &quot;-&quot;_);_(@_)"/>
    <numFmt numFmtId="167" formatCode="#,##0_ ;\-#,##0\ "/>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4" tint="-0.24994659260841701"/>
      <name val="Calibri"/>
      <family val="2"/>
      <scheme val="minor"/>
    </font>
    <font>
      <b/>
      <sz val="12"/>
      <color theme="4" tint="-0.24994659260841701"/>
      <name val="Calibri"/>
      <family val="2"/>
      <scheme val="minor"/>
    </font>
    <font>
      <b/>
      <sz val="11"/>
      <color theme="4" tint="-0.499984740745262"/>
      <name val="Calibri"/>
      <family val="2"/>
      <scheme val="minor"/>
    </font>
    <font>
      <i/>
      <sz val="11"/>
      <color theme="4" tint="-0.24994659260841701"/>
      <name val="Calibri"/>
      <family val="2"/>
      <scheme val="minor"/>
    </font>
    <font>
      <sz val="18"/>
      <color theme="3"/>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s>
  <fills count="37">
    <fill>
      <patternFill patternType="none"/>
    </fill>
    <fill>
      <patternFill patternType="gray125"/>
    </fill>
    <fill>
      <patternFill patternType="solid">
        <fgColor theme="8" tint="0.79998168889431442"/>
        <bgColor indexed="65"/>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5" tint="-0.24994659260841701"/>
      </bottom>
      <diagonal/>
    </border>
    <border>
      <left style="double">
        <color theme="0"/>
      </left>
      <right/>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right/>
      <top/>
      <bottom style="medium">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4" fillId="0" borderId="0" applyNumberFormat="0" applyFill="0" applyProtection="0">
      <alignment vertical="center"/>
    </xf>
    <xf numFmtId="0" fontId="5" fillId="0" borderId="0" applyNumberFormat="0" applyFill="0" applyProtection="0">
      <alignment horizontal="right" vertical="center" indent="1"/>
    </xf>
    <xf numFmtId="0" fontId="2" fillId="4" borderId="0" applyNumberFormat="0" applyProtection="0">
      <alignment horizontal="center" vertical="center"/>
    </xf>
    <xf numFmtId="14" fontId="1" fillId="0" borderId="0">
      <alignment horizontal="center" vertical="center"/>
    </xf>
    <xf numFmtId="0" fontId="6" fillId="0" borderId="0" applyNumberFormat="0" applyFill="0" applyProtection="0">
      <alignment horizontal="left" vertical="center"/>
    </xf>
    <xf numFmtId="167" fontId="1" fillId="0" borderId="0" applyFont="0" applyFill="0" applyBorder="0" applyProtection="0">
      <alignment horizontal="center"/>
    </xf>
    <xf numFmtId="0" fontId="1" fillId="2" borderId="1" applyNumberFormat="0" applyAlignment="0" applyProtection="0"/>
    <xf numFmtId="0" fontId="7" fillId="0" borderId="0" applyNumberFormat="0" applyFill="0" applyProtection="0">
      <alignment wrapText="1"/>
    </xf>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9" applyNumberFormat="0" applyAlignment="0" applyProtection="0"/>
    <xf numFmtId="0" fontId="13" fillId="11" borderId="10" applyNumberFormat="0" applyAlignment="0" applyProtection="0"/>
    <xf numFmtId="0" fontId="14" fillId="11" borderId="9" applyNumberFormat="0" applyAlignment="0" applyProtection="0"/>
    <xf numFmtId="0" fontId="15" fillId="0" borderId="11" applyNumberFormat="0" applyFill="0" applyAlignment="0" applyProtection="0"/>
    <xf numFmtId="0" fontId="2" fillId="12" borderId="12" applyNumberFormat="0" applyAlignment="0" applyProtection="0"/>
    <xf numFmtId="0" fontId="16" fillId="0" borderId="0" applyNumberFormat="0" applyFill="0" applyBorder="0" applyAlignment="0" applyProtection="0"/>
    <xf numFmtId="0" fontId="1" fillId="13" borderId="13" applyNumberFormat="0" applyFont="0" applyAlignment="0" applyProtection="0"/>
    <xf numFmtId="0" fontId="17" fillId="0" borderId="14" applyNumberFormat="0" applyFill="0" applyAlignment="0" applyProtection="0"/>
    <xf numFmtId="0" fontId="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9">
    <xf numFmtId="0" fontId="0" fillId="0" borderId="0" xfId="0"/>
    <xf numFmtId="0" fontId="4" fillId="0" borderId="0" xfId="1">
      <alignment vertical="center"/>
    </xf>
    <xf numFmtId="0" fontId="5" fillId="0" borderId="0" xfId="2">
      <alignment horizontal="right" vertical="center" indent="1"/>
    </xf>
    <xf numFmtId="0" fontId="2" fillId="4" borderId="0" xfId="3">
      <alignment horizontal="center" vertical="center"/>
    </xf>
    <xf numFmtId="0" fontId="0" fillId="0" borderId="0" xfId="0" applyFont="1" applyFill="1" applyBorder="1"/>
    <xf numFmtId="0" fontId="0" fillId="0" borderId="0" xfId="0" applyAlignment="1">
      <alignment wrapText="1"/>
    </xf>
    <xf numFmtId="0" fontId="0" fillId="0" borderId="0" xfId="0" applyNumberFormat="1"/>
    <xf numFmtId="0" fontId="0" fillId="0" borderId="0" xfId="0"/>
    <xf numFmtId="14" fontId="0" fillId="0" borderId="0" xfId="0" applyNumberFormat="1" applyBorder="1"/>
    <xf numFmtId="0" fontId="0" fillId="0" borderId="0" xfId="0" applyNumberFormat="1" applyBorder="1"/>
    <xf numFmtId="0" fontId="6" fillId="0" borderId="0" xfId="5">
      <alignment horizontal="left" vertical="center"/>
    </xf>
    <xf numFmtId="14" fontId="0" fillId="0" borderId="0" xfId="4" applyFont="1" applyFill="1" applyBorder="1">
      <alignment horizontal="center" vertical="center"/>
    </xf>
    <xf numFmtId="0" fontId="0" fillId="0" borderId="3" xfId="0" applyBorder="1"/>
    <xf numFmtId="14" fontId="0" fillId="0" borderId="4" xfId="0" applyNumberFormat="1" applyBorder="1"/>
    <xf numFmtId="0" fontId="0" fillId="0" borderId="4" xfId="0" applyNumberFormat="1" applyBorder="1"/>
    <xf numFmtId="0" fontId="0" fillId="0" borderId="5" xfId="0" applyNumberFormat="1" applyBorder="1"/>
    <xf numFmtId="0" fontId="0" fillId="0" borderId="6" xfId="0" applyBorder="1"/>
    <xf numFmtId="0" fontId="0" fillId="0" borderId="7" xfId="0" applyNumberFormat="1" applyBorder="1"/>
    <xf numFmtId="14" fontId="1" fillId="2" borderId="8" xfId="7" applyNumberFormat="1" applyBorder="1" applyAlignment="1">
      <alignment horizontal="center" vertical="center"/>
    </xf>
    <xf numFmtId="0" fontId="5" fillId="0" borderId="8" xfId="2" applyBorder="1">
      <alignment horizontal="right" vertical="center" indent="1"/>
    </xf>
    <xf numFmtId="0" fontId="0" fillId="0" borderId="8" xfId="0" applyBorder="1"/>
    <xf numFmtId="0" fontId="0" fillId="3" borderId="0" xfId="0" applyFill="1"/>
    <xf numFmtId="0" fontId="3" fillId="0" borderId="0" xfId="0" applyFont="1" applyAlignment="1"/>
    <xf numFmtId="0" fontId="3" fillId="0" borderId="0" xfId="0" applyFont="1" applyAlignment="1">
      <alignment wrapText="1"/>
    </xf>
    <xf numFmtId="0" fontId="7" fillId="0" borderId="0" xfId="8">
      <alignment wrapText="1"/>
    </xf>
    <xf numFmtId="0" fontId="3" fillId="0" borderId="2" xfId="0" applyFont="1" applyBorder="1" applyAlignment="1">
      <alignment wrapText="1"/>
    </xf>
    <xf numFmtId="0" fontId="0" fillId="0" borderId="0" xfId="0" applyFont="1" applyFill="1" applyBorder="1" applyAlignment="1">
      <alignment horizontal="center"/>
    </xf>
    <xf numFmtId="167" fontId="0" fillId="5" borderId="0" xfId="6" applyFont="1" applyFill="1" applyBorder="1">
      <alignment horizontal="center"/>
    </xf>
    <xf numFmtId="0" fontId="7" fillId="6" borderId="0" xfId="8" applyFill="1">
      <alignment wrapText="1"/>
    </xf>
  </cellXfs>
  <cellStyles count="48">
    <cellStyle name="20% - Accent1" xfId="26" builtinId="30" customBuiltin="1"/>
    <cellStyle name="20% - Accent2" xfId="30" builtinId="34" customBuiltin="1"/>
    <cellStyle name="20% - Accent3" xfId="34" builtinId="38" customBuiltin="1"/>
    <cellStyle name="20% - Accent4" xfId="38" builtinId="42" customBuiltin="1"/>
    <cellStyle name="20% - Accent5" xfId="7" builtinId="46" customBuiltin="1"/>
    <cellStyle name="20% - Accent6" xfId="45"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2" builtinId="47" customBuiltin="1"/>
    <cellStyle name="40% - Accent6" xfId="46"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3" builtinId="48" customBuiltin="1"/>
    <cellStyle name="60% - Accent6" xfId="47"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4" builtinId="49" customBuiltin="1"/>
    <cellStyle name="Bad" xfId="15" builtinId="27" customBuiltin="1"/>
    <cellStyle name="Calculation" xfId="19" builtinId="22" customBuiltin="1"/>
    <cellStyle name="Check Cell" xfId="21" builtinId="23" customBuiltin="1"/>
    <cellStyle name="Comma" xfId="6" builtinId="3" customBuiltin="1"/>
    <cellStyle name="Comma [0]" xfId="9" builtinId="6" customBuiltin="1"/>
    <cellStyle name="Currency" xfId="10" builtinId="4" customBuiltin="1"/>
    <cellStyle name="Currency [0]" xfId="11" builtinId="7" customBuiltin="1"/>
    <cellStyle name="Datum" xfId="4" xr:uid="{A5654282-6065-4D12-BA7A-82AAEC707206}"/>
    <cellStyle name="Explanatory Text" xfId="8" builtinId="53" customBuiltin="1"/>
    <cellStyle name="Good" xfId="14" builtinId="26" customBuiltin="1"/>
    <cellStyle name="Heading 1" xfId="1" builtinId="16" customBuiltin="1"/>
    <cellStyle name="Heading 2" xfId="2" builtinId="17" customBuiltin="1"/>
    <cellStyle name="Heading 3" xfId="3" builtinId="18" customBuiltin="1"/>
    <cellStyle name="Heading 4" xfId="5"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2" builtinId="5" customBuiltin="1"/>
    <cellStyle name="Title" xfId="13" builtinId="15" customBuiltin="1"/>
    <cellStyle name="Total" xfId="24" builtinId="25" customBuiltin="1"/>
    <cellStyle name="Warning Text" xfId="22" builtinId="11" customBuiltin="1"/>
  </cellStyles>
  <dxfs count="16">
    <dxf>
      <border diagonalUp="0" diagonalDown="0" outline="0">
        <left/>
        <right style="medium">
          <color theme="5" tint="-0.249977111117893"/>
        </right>
        <top/>
        <bottom/>
      </border>
    </dxf>
    <dxf>
      <numFmt numFmtId="0" formatCode="General"/>
      <border diagonalUp="0" diagonalDown="0">
        <left/>
        <right style="medium">
          <color theme="5" tint="-0.249977111117893"/>
        </right>
        <top/>
        <bottom/>
      </border>
    </dxf>
    <dxf>
      <numFmt numFmtId="0" formatCode="General"/>
    </dxf>
    <dxf>
      <numFmt numFmtId="19" formatCode="dd/mm/yyyy"/>
    </dxf>
    <dxf>
      <border diagonalUp="0" diagonalDown="0" outline="0">
        <left style="medium">
          <color theme="5" tint="-0.249977111117893"/>
        </left>
        <right/>
        <top/>
        <bottom/>
      </border>
    </dxf>
    <dxf>
      <numFmt numFmtId="0" formatCode="General"/>
      <border diagonalUp="0" diagonalDown="0">
        <left style="medium">
          <color theme="5" tint="-0.249977111117893"/>
        </left>
        <right/>
        <top/>
        <bottom/>
        <vertical/>
        <horizontal/>
      </border>
    </dxf>
    <dxf>
      <border outline="0">
        <bottom style="medium">
          <color theme="5" tint="-0.249977111117893"/>
        </bottom>
      </border>
    </dxf>
    <dxf>
      <numFmt numFmtId="0" formatCode="General"/>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dxf>
    <dxf>
      <numFmt numFmtId="0" formatCode="General"/>
      <fill>
        <patternFill patternType="solid">
          <fgColor indexed="64"/>
          <bgColor theme="4" tint="0.79998168889431442"/>
        </patternFill>
      </fill>
      <alignment horizontal="center" vertical="bottom" textRotation="0" wrapText="0" indent="0" justifyLastLine="0" shrinkToFit="0" readingOrder="0"/>
    </dxf>
    <dxf>
      <fill>
        <patternFill patternType="solid">
          <fgColor indexed="64"/>
          <bgColor theme="4" tint="0.79998168889431442"/>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solid">
          <fgColor theme="4" tint="0.79995117038483843"/>
          <bgColor theme="4" tint="0.79998168889431442"/>
        </patternFill>
      </fill>
    </dxf>
    <dxf>
      <font>
        <b/>
        <color theme="0"/>
      </font>
      <fill>
        <patternFill patternType="solid">
          <fgColor theme="4"/>
          <bgColor theme="4" tint="-0.499984740745262"/>
        </patternFill>
      </fill>
    </dxf>
    <dxf>
      <font>
        <color theme="1"/>
      </font>
      <border>
        <left style="thin">
          <color theme="4" tint="0.39994506668294322"/>
        </left>
        <right style="thin">
          <color theme="4" tint="0.39994506668294322"/>
        </right>
        <bottom style="thin">
          <color theme="4" tint="0.39994506668294322"/>
        </bottom>
        <horizontal/>
      </border>
    </dxf>
  </dxfs>
  <tableStyles count="1" defaultPivotStyle="PivotStyleLight16">
    <tableStyle name="Gantt-Diagramm im Tabellenstil" pivot="0" count="3" xr9:uid="{D7A9D309-76D4-47FD-AAFA-79E72526BC00}">
      <tableStyleElement type="wholeTable" dxfId="15"/>
      <tableStyleElement type="headerRow" dxfId="14"/>
      <tableStyleElement type="first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'Dynamische Diagrammd ausgebl...'!$C$5</c:f>
              <c:strCache>
                <c:ptCount val="1"/>
                <c:pt idx="0">
                  <c:v>Datum</c:v>
                </c:pt>
              </c:strCache>
            </c:strRef>
          </c:tx>
          <c:spPr>
            <a:noFill/>
            <a:ln>
              <a:noFill/>
            </a:ln>
            <a:effectLst/>
            <a:sp3d/>
          </c:spPr>
          <c:invertIfNegative val="0"/>
          <c:cat>
            <c:strRef>
              <c:f>'Dynamische Diagrammd ausgebl...'!$B$6:$B$10</c:f>
              <c:strCache>
                <c:ptCount val="5"/>
                <c:pt idx="0">
                  <c:v>Start</c:v>
                </c:pt>
                <c:pt idx="1">
                  <c:v>Aktivität 2</c:v>
                </c:pt>
                <c:pt idx="2">
                  <c:v>Aktivität 3</c:v>
                </c:pt>
                <c:pt idx="3">
                  <c:v>Aktivität 4</c:v>
                </c:pt>
                <c:pt idx="4">
                  <c:v>Aktivität 5</c:v>
                </c:pt>
              </c:strCache>
            </c:strRef>
          </c:cat>
          <c:val>
            <c:numRef>
              <c:f>'Dynamische Diagrammd ausgebl...'!$C$6:$C$10</c:f>
              <c:numCache>
                <c:formatCode>m/d/yyyy</c:formatCode>
                <c:ptCount val="5"/>
                <c:pt idx="0">
                  <c:v>44599</c:v>
                </c:pt>
                <c:pt idx="1">
                  <c:v>44614</c:v>
                </c:pt>
                <c:pt idx="2">
                  <c:v>44579</c:v>
                </c:pt>
                <c:pt idx="3">
                  <c:v>44611</c:v>
                </c:pt>
                <c:pt idx="4">
                  <c:v>44624</c:v>
                </c:pt>
              </c:numCache>
            </c:numRef>
          </c:val>
          <c:extLst>
            <c:ext xmlns:c16="http://schemas.microsoft.com/office/drawing/2014/chart" uri="{C3380CC4-5D6E-409C-BE32-E72D297353CC}">
              <c16:uniqueId val="{00000000-5066-4237-8C26-8D976BA022B1}"/>
            </c:ext>
          </c:extLst>
        </c:ser>
        <c:ser>
          <c:idx val="1"/>
          <c:order val="1"/>
          <c:tx>
            <c:strRef>
              <c:f>'Dynamische Diagrammd ausgebl...'!$E$5</c:f>
              <c:strCache>
                <c:ptCount val="1"/>
                <c:pt idx="0">
                  <c:v>Dauer</c:v>
                </c:pt>
              </c:strCache>
            </c:strRef>
          </c:tx>
          <c:spPr>
            <a:solidFill>
              <a:schemeClr val="accent1">
                <a:lumMod val="75000"/>
              </a:schemeClr>
            </a:solidFill>
            <a:ln>
              <a:noFill/>
            </a:ln>
            <a:effectLst/>
            <a:sp3d/>
          </c:spPr>
          <c:invertIfNegative val="0"/>
          <c:dLbls>
            <c:dLbl>
              <c:idx val="0"/>
              <c:tx>
                <c:rich>
                  <a:bodyPr/>
                  <a:lstStyle/>
                  <a:p>
                    <a:fld id="{6B2B704A-2DB2-4C32-B614-FF7CB6D26808}" type="CELLRANGE">
                      <a:rPr lang="fr-CA"/>
                      <a:pPr/>
                      <a:t>[CELLRANGE]</a:t>
                    </a:fld>
                    <a:endParaRPr lang="fr-C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66-4237-8C26-8D976BA022B1}"/>
                </c:ext>
              </c:extLst>
            </c:dLbl>
            <c:dLbl>
              <c:idx val="1"/>
              <c:tx>
                <c:rich>
                  <a:bodyPr/>
                  <a:lstStyle/>
                  <a:p>
                    <a:fld id="{C8D56960-B582-47FB-BF23-F8F9E171F021}" type="CELLRANGE">
                      <a:rPr lang="fr-CA"/>
                      <a:pPr/>
                      <a:t>[CELLRANGE]</a:t>
                    </a:fld>
                    <a:endParaRPr lang="fr-C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66-4237-8C26-8D976BA022B1}"/>
                </c:ext>
              </c:extLst>
            </c:dLbl>
            <c:dLbl>
              <c:idx val="2"/>
              <c:tx>
                <c:rich>
                  <a:bodyPr/>
                  <a:lstStyle/>
                  <a:p>
                    <a:fld id="{63840B7A-55A4-4B9C-A8B2-42F15D376FD4}" type="CELLRANGE">
                      <a:rPr lang="fr-CA"/>
                      <a:pPr/>
                      <a:t>[CELLRANGE]</a:t>
                    </a:fld>
                    <a:endParaRPr lang="fr-C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66-4237-8C26-8D976BA022B1}"/>
                </c:ext>
              </c:extLst>
            </c:dLbl>
            <c:dLbl>
              <c:idx val="3"/>
              <c:tx>
                <c:rich>
                  <a:bodyPr/>
                  <a:lstStyle/>
                  <a:p>
                    <a:fld id="{EEDB543E-DBA2-4DBC-9831-6D833E0D5E38}" type="CELLRANGE">
                      <a:rPr lang="fr-CA"/>
                      <a:pPr/>
                      <a:t>[CELLRANGE]</a:t>
                    </a:fld>
                    <a:endParaRPr lang="fr-C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66-4237-8C26-8D976BA022B1}"/>
                </c:ext>
              </c:extLst>
            </c:dLbl>
            <c:dLbl>
              <c:idx val="4"/>
              <c:tx>
                <c:rich>
                  <a:bodyPr/>
                  <a:lstStyle/>
                  <a:p>
                    <a:fld id="{06043882-90E6-4BBA-9A62-11CB38DABF6E}" type="CELLRANGE">
                      <a:rPr lang="fr-CA"/>
                      <a:pPr/>
                      <a:t>[CELLRANGE]</a:t>
                    </a:fld>
                    <a:endParaRPr lang="fr-CA"/>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66-4237-8C26-8D976BA022B1}"/>
                </c:ext>
              </c:extLst>
            </c:dLbl>
            <c:spPr>
              <a:solidFill>
                <a:schemeClr val="accent1">
                  <a:lumMod val="75000"/>
                </a:schemeClr>
              </a:solidFill>
              <a:ln>
                <a:noFill/>
              </a:ln>
              <a:effectLst>
                <a:outerShdw blurRad="50800" dist="38100" algn="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'Dynamische Diagrammd ausgebl...'!$B$6:$B$10</c:f>
              <c:strCache>
                <c:ptCount val="5"/>
                <c:pt idx="0">
                  <c:v>Start</c:v>
                </c:pt>
                <c:pt idx="1">
                  <c:v>Aktivität 2</c:v>
                </c:pt>
                <c:pt idx="2">
                  <c:v>Aktivität 3</c:v>
                </c:pt>
                <c:pt idx="3">
                  <c:v>Aktivität 4</c:v>
                </c:pt>
                <c:pt idx="4">
                  <c:v>Aktivität 5</c:v>
                </c:pt>
              </c:strCache>
            </c:strRef>
          </c:cat>
          <c:val>
            <c:numRef>
              <c:f>'Dynamische Diagrammd ausgebl...'!$E$6:$E$10</c:f>
              <c:numCache>
                <c:formatCode>General</c:formatCode>
                <c:ptCount val="5"/>
                <c:pt idx="0">
                  <c:v>11</c:v>
                </c:pt>
                <c:pt idx="1">
                  <c:v>16</c:v>
                </c:pt>
                <c:pt idx="2">
                  <c:v>153</c:v>
                </c:pt>
                <c:pt idx="3">
                  <c:v>151</c:v>
                </c:pt>
                <c:pt idx="4">
                  <c:v>15</c:v>
                </c:pt>
              </c:numCache>
            </c:numRef>
          </c:val>
          <c:extLst>
            <c:ext xmlns:c15="http://schemas.microsoft.com/office/drawing/2012/chart" uri="{02D57815-91ED-43cb-92C2-25804820EDAC}">
              <c15:datalabelsRange>
                <c15:f>'Dynamische Diagrammd ausgebl...'!$B$6:$B$11</c15:f>
                <c15:dlblRangeCache>
                  <c:ptCount val="6"/>
                  <c:pt idx="0">
                    <c:v>Start</c:v>
                  </c:pt>
                  <c:pt idx="1">
                    <c:v>Aktivität 2</c:v>
                  </c:pt>
                  <c:pt idx="2">
                    <c:v>Aktivität 3</c:v>
                  </c:pt>
                  <c:pt idx="3">
                    <c:v>Aktivität 4</c:v>
                  </c:pt>
                  <c:pt idx="4">
                    <c:v>Aktivität 5</c:v>
                  </c:pt>
                </c15:dlblRangeCache>
              </c15:datalabelsRange>
            </c:ext>
            <c:ext xmlns:c16="http://schemas.microsoft.com/office/drawing/2014/chart" uri="{C3380CC4-5D6E-409C-BE32-E72D297353CC}">
              <c16:uniqueId val="{00000006-5066-4237-8C26-8D976BA022B1}"/>
            </c:ext>
          </c:extLst>
        </c:ser>
        <c:dLbls>
          <c:showLegendKey val="0"/>
          <c:showVal val="0"/>
          <c:showCatName val="0"/>
          <c:showSerName val="0"/>
          <c:showPercent val="0"/>
          <c:showBubbleSize val="0"/>
        </c:dLbls>
        <c:gapWidth val="150"/>
        <c:shape val="box"/>
        <c:axId val="746877856"/>
        <c:axId val="746878512"/>
        <c:axId val="0"/>
      </c:bar3DChart>
      <c:catAx>
        <c:axId val="746877856"/>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fr-FR"/>
          </a:p>
        </c:txPr>
        <c:crossAx val="746878512"/>
        <c:crosses val="autoZero"/>
        <c:auto val="1"/>
        <c:lblAlgn val="ctr"/>
        <c:lblOffset val="100"/>
        <c:noMultiLvlLbl val="0"/>
      </c:catAx>
      <c:valAx>
        <c:axId val="746878512"/>
        <c:scaling>
          <c:orientation val="minMax"/>
        </c:scaling>
        <c:delete val="0"/>
        <c:axPos val="t"/>
        <c:majorGridlines>
          <c:spPr>
            <a:ln w="9525" cap="flat" cmpd="sng" algn="ctr">
              <a:solidFill>
                <a:schemeClr val="tx1">
                  <a:lumMod val="15000"/>
                  <a:lumOff val="85000"/>
                </a:schemeClr>
              </a:solidFill>
              <a:round/>
            </a:ln>
            <a:effectLst/>
          </c:spPr>
        </c:majorGridlines>
        <c:numFmt formatCode="[$-407]mmm/\ yy;@" sourceLinked="0"/>
        <c:majorTickMark val="none"/>
        <c:min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fr-FR"/>
          </a:p>
        </c:txPr>
        <c:crossAx val="746877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ynamische Diagrammd ausgebl...'!$B$3" horiz="1" max="100" page="2" val="0"/>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absolute">
    <xdr:from>
      <xdr:col>1</xdr:col>
      <xdr:colOff>0</xdr:colOff>
      <xdr:row>1</xdr:row>
      <xdr:rowOff>6349</xdr:rowOff>
    </xdr:from>
    <xdr:to>
      <xdr:col>13</xdr:col>
      <xdr:colOff>452437</xdr:colOff>
      <xdr:row>28</xdr:row>
      <xdr:rowOff>23813</xdr:rowOff>
    </xdr:to>
    <xdr:graphicFrame macro="">
      <xdr:nvGraphicFramePr>
        <xdr:cNvPr id="2" name="Gantt-Diagramm" descr="Gantt-Diagramm mit einer Datumszeitachs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171450</xdr:colOff>
          <xdr:row>28</xdr:row>
          <xdr:rowOff>28575</xdr:rowOff>
        </xdr:from>
        <xdr:to>
          <xdr:col>13</xdr:col>
          <xdr:colOff>438150</xdr:colOff>
          <xdr:row>29</xdr:row>
          <xdr:rowOff>76200</xdr:rowOff>
        </xdr:to>
        <xdr:sp macro="" textlink="">
          <xdr:nvSpPr>
            <xdr:cNvPr id="4098" name="Scrollleiste 2" descr="Bildlaufleiste zum schrittweisen Erhöhen des Gantt-Diagramms und zum Scrollen durch die Zeitachse"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1F6C39-7593-48A4-A1D2-A0D26E951BF8}" name="Meilensteine" displayName="Meilensteine" ref="B5:G21">
  <autoFilter ref="B5:G21" xr:uid="{951635E4-FCFF-47B1-A6C6-5C24ECDE9A5A}"/>
  <sortState xmlns:xlrd2="http://schemas.microsoft.com/office/spreadsheetml/2017/richdata2" ref="B6:G21">
    <sortCondition ref="C6:C21"/>
    <sortCondition ref="D6:D21"/>
  </sortState>
  <tableColumns count="6">
    <tableColumn id="12" xr3:uid="{417148D6-7A28-40C6-80F2-B6C648F24A03}" name="Position" totalsRowLabel="Ergebnis" dataDxfId="12" totalsRowDxfId="11"/>
    <tableColumn id="2" xr3:uid="{0B09DBBE-2FBF-46E2-8C69-E2CFCC08C5F9}" name="Anfangsdatum"/>
    <tableColumn id="3" xr3:uid="{5169FF04-1487-4814-B98C-C577FE120139}" name="Enddatum"/>
    <tableColumn id="10" xr3:uid="{DBA6C66F-3413-4788-966C-44D320586126}" name="Meilenstein/Aktivität">
      <calculatedColumnFormula>"Aktivität"&amp;" "&amp;ROW($A1)</calculatedColumnFormula>
    </tableColumn>
    <tableColumn id="11" xr3:uid="{31798575-BD57-466D-AC99-9EF7707B63C7}" name="Anfang an Tag" dataDxfId="10" totalsRowDxfId="9">
      <calculatedColumnFormula>IFERROR(IF(OR(LEN(Meilensteine[[#This Row],[Anfangsdatum]])=0,LEN(Meilensteine[[#This Row],[Enddatum]])=0),"",INT(C6)-INT($C$6)),"")</calculatedColumnFormula>
    </tableColumn>
    <tableColumn id="8" xr3:uid="{A36515AD-389B-4321-BB8D-89BAC7740995}" name="Aufgabendauer" totalsRowFunction="count" dataDxfId="8" totalsRowDxfId="7">
      <calculatedColumnFormula>IFERROR(IF(Meilensteine[[#This Row],[Anfang an Tag]]=0,DATEDIF(Meilensteine[[#This Row],[Anfangsdatum]],Meilensteine[[#This Row],[Enddatum]],"d")+1,IF(LEN(Meilensteine[[#This Row],[Anfang an Tag]])=0,"",DATEDIF(Meilensteine[[#This Row],[Anfangsdatum]],Meilensteine[[#This Row],[Enddatum]],"d")+1)),0)</calculatedColumnFormula>
    </tableColumn>
  </tableColumns>
  <tableStyleInfo name="Gantt-Diagramm im Tabellenstil" showFirstColumn="1" showLastColumn="0" showRowStripes="1" showColumnStripes="0"/>
  <extLst>
    <ext xmlns:x14="http://schemas.microsoft.com/office/spreadsheetml/2009/9/main" uri="{504A1905-F514-4f6f-8877-14C23A59335A}">
      <x14:table altTextSummary="Geben Sie die Meilensteinaufgabe und die Aktivitäten in dieser Tabelle ein. Geben Sie das Startdatum, das Enddatum und den Meilenstein/die Aktivität ein. Position, Start am Tag und Vorgangsdauer werden für die Diagrammerstellung verwendet. Löschen oder ändern Sie diese Spalten nicht, da ansonsten die Diagrammerstellung nicht mehr funktioniert. "/>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9238B8-7B36-4150-AB60-309683693954}" name="DynamicData" displayName="DynamicData" ref="B5:E10" tableBorderDxfId="6">
  <autoFilter ref="B5:E10" xr:uid="{1E53AE3B-B95A-4BA4-940B-6E408D35B4AD}">
    <filterColumn colId="0" hiddenButton="1"/>
    <filterColumn colId="1" hiddenButton="1"/>
    <filterColumn colId="2" hiddenButton="1"/>
    <filterColumn colId="3" hiddenButton="1"/>
  </autoFilter>
  <tableColumns count="4">
    <tableColumn id="1" xr3:uid="{D75F8E51-B33E-49A6-911D-57AEC59F5557}" name="Meilenstein" totalsRowLabel="Ergebnis" dataDxfId="5" totalsRowDxfId="4">
      <calculatedColumnFormula>IFERROR(IF(LEN(OFFSET(Projekttracker!$E6,$B$3,0,1,1))=0,"",INDEX(Meilensteine[],Projekttracker!$B6+$B$3,4)),"")</calculatedColumnFormula>
    </tableColumn>
    <tableColumn id="2" xr3:uid="{24BD43CB-1C65-4F2C-BE9D-D5C601681B07}" name="Datum" dataDxfId="3">
      <calculatedColumnFormula>IFERROR(IF(LEN(OFFSET(Projekttracker!$C6,$B$3,0,1,1))=0,Enddatum,INDEX(Meilensteine[],Projekttracker!$B6+$B$3,2)),"")</calculatedColumnFormula>
    </tableColumn>
    <tableColumn id="3" xr3:uid="{1391FB0D-B504-4322-B211-D2B787F64A2D}" name="Anfang an Tag" dataDxfId="2">
      <calculatedColumnFormula>IFERROR(IF(LEN(OFFSET(Projekttracker!$F6,$B$3,0,1,1))=0,"",INDEX(Meilensteine[],Projekttracker!$B6+$B$3,5)),"")</calculatedColumnFormula>
    </tableColumn>
    <tableColumn id="4" xr3:uid="{21D31F93-1DE3-4841-8614-466E50A648E8}" name="Dauer" totalsRowFunction="sum" dataDxfId="1" totalsRowDxfId="0">
      <calculatedColumnFormula>IFERROR(IF(LEN(OFFSET(Projekttracker!$G6,$B$3,0,1,1))=0,"",INDEX(Meilensteine[],Projekttracker!$B6+$B$3,6)),"")</calculatedColumnFormula>
    </tableColumn>
  </tableColumns>
  <tableStyleInfo name="TableStyleLight1" showFirstColumn="1" showLastColumn="0" showRowStripes="1" showColumnStripes="0"/>
  <extLst>
    <ext xmlns:x14="http://schemas.microsoft.com/office/spreadsheetml/2009/9/main" uri="{504A1905-F514-4f6f-8877-14C23A59335A}">
      <x14:table altTextSummary="In dieser Tabelle können Sie bis zu fünf Meilensteine gleichzeitig erstellen. _x000d__x000a_Zellen in dieser Tabelle nicht ändern oder Löschen, da ansonsten die Diagrammerstellung nicht mehr funktioniert. "/>
    </ext>
  </extLst>
</table>
</file>

<file path=xl/theme/theme11.xml><?xml version="1.0" encoding="utf-8"?>
<a:theme xmlns:a="http://schemas.openxmlformats.org/drawingml/2006/main" name="Attitude">
  <a:themeElements>
    <a:clrScheme name="Custom 1">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469802"/>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vmlDrawing" Target="/xl/drawings/vmlDrawing1.vml" Id="rId3" /><Relationship Type="http://schemas.openxmlformats.org/officeDocument/2006/relationships/drawing" Target="/xl/drawings/drawing11.xml" Id="rId2" /><Relationship Type="http://schemas.openxmlformats.org/officeDocument/2006/relationships/printerSettings" Target="/xl/printerSettings/printerSettings22.bin" Id="rId1" /><Relationship Type="http://schemas.openxmlformats.org/officeDocument/2006/relationships/ctrlProp" Target="/xl/ctrlProps/ctrlProp1.xml" Id="rId4"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183C-14AC-4614-B363-EEC9DB69300C}">
  <sheetPr>
    <pageSetUpPr fitToPage="1"/>
  </sheetPr>
  <dimension ref="A1:G22"/>
  <sheetViews>
    <sheetView showGridLines="0" zoomScaleNormal="100" workbookViewId="0"/>
  </sheetViews>
  <sheetFormatPr defaultColWidth="9.140625" defaultRowHeight="15" x14ac:dyDescent="0.25"/>
  <cols>
    <col min="1" max="1" width="2.7109375" style="22" customWidth="1"/>
    <col min="2" max="2" width="12.42578125" customWidth="1"/>
    <col min="3" max="3" width="20.140625" customWidth="1"/>
    <col min="4" max="4" width="15.7109375" customWidth="1"/>
    <col min="5" max="5" width="25.85546875" customWidth="1"/>
    <col min="6" max="6" width="15.7109375" hidden="1" customWidth="1"/>
    <col min="7" max="7" width="18.42578125" hidden="1" customWidth="1"/>
    <col min="8" max="8" width="2.5703125" customWidth="1"/>
  </cols>
  <sheetData>
    <row r="1" spans="1:7" ht="50.1" customHeight="1" x14ac:dyDescent="0.25">
      <c r="A1" s="25" t="s">
        <v>0</v>
      </c>
      <c r="B1" s="1" t="s">
        <v>6</v>
      </c>
    </row>
    <row r="2" spans="1:7" ht="30" customHeight="1" thickBot="1" x14ac:dyDescent="0.3">
      <c r="A2" s="22" t="s">
        <v>1</v>
      </c>
      <c r="C2" s="2" t="s">
        <v>10</v>
      </c>
      <c r="D2" s="18">
        <f ca="1">IFERROR(IF(MIN(Meilensteine[Anfangsdatum])=0,TODAY(),MIN(Meilensteine[Anfangsdatum])),TODAY())</f>
        <v>44579</v>
      </c>
    </row>
    <row r="3" spans="1:7" ht="30" customHeight="1" thickBot="1" x14ac:dyDescent="0.3">
      <c r="A3" s="22" t="s">
        <v>2</v>
      </c>
      <c r="C3" s="19" t="s">
        <v>11</v>
      </c>
      <c r="D3" s="18">
        <f ca="1">IFERROR(IF(MAX(Meilensteine[Enddatum])=0,TODAY(),MAX(Meilensteine[Enddatum])),TODAY())</f>
        <v>44789</v>
      </c>
      <c r="E3" s="20"/>
    </row>
    <row r="4" spans="1:7" s="7" customFormat="1" ht="135" x14ac:dyDescent="0.25">
      <c r="A4" s="22" t="s">
        <v>3</v>
      </c>
      <c r="B4" s="24" t="s">
        <v>7</v>
      </c>
      <c r="C4" s="24" t="s">
        <v>12</v>
      </c>
      <c r="D4" s="24" t="s">
        <v>14</v>
      </c>
      <c r="E4" s="24" t="s">
        <v>16</v>
      </c>
      <c r="F4" s="28" t="s">
        <v>19</v>
      </c>
      <c r="G4" s="28" t="s">
        <v>21</v>
      </c>
    </row>
    <row r="5" spans="1:7" x14ac:dyDescent="0.25">
      <c r="A5" s="22" t="s">
        <v>4</v>
      </c>
      <c r="B5" s="4" t="s">
        <v>8</v>
      </c>
      <c r="C5" s="4" t="s">
        <v>13</v>
      </c>
      <c r="D5" s="4" t="s">
        <v>15</v>
      </c>
      <c r="E5" s="4" t="s">
        <v>17</v>
      </c>
      <c r="F5" s="4" t="s">
        <v>20</v>
      </c>
      <c r="G5" s="4" t="s">
        <v>22</v>
      </c>
    </row>
    <row r="6" spans="1:7" x14ac:dyDescent="0.25">
      <c r="B6" s="26">
        <v>1</v>
      </c>
      <c r="C6" s="11">
        <f ca="1">TODAY()-10</f>
        <v>44599</v>
      </c>
      <c r="D6" s="11">
        <f ca="1">Meilensteine[[#This Row],[Anfangsdatum]]+10</f>
        <v>44609</v>
      </c>
      <c r="E6" s="4" t="s">
        <v>18</v>
      </c>
      <c r="F6" s="27">
        <f ca="1">IFERROR(IF(OR(LEN(Meilensteine[[#This Row],[Anfangsdatum]])=0,LEN(Meilensteine[[#This Row],[Enddatum]])=0),"",INT(C6)-INT($C$6)),"")</f>
        <v>0</v>
      </c>
      <c r="G6" s="27">
        <f ca="1">IFERROR(IF(Meilensteine[[#This Row],[Anfang an Tag]]=0,DATEDIF(Meilensteine[[#This Row],[Anfangsdatum]],Meilensteine[[#This Row],[Enddatum]],"d")+1,IF(LEN(Meilensteine[[#This Row],[Anfang an Tag]])=0,"",DATEDIF(Meilensteine[[#This Row],[Anfangsdatum]],Meilensteine[[#This Row],[Enddatum]],"d")+1)),0)</f>
        <v>11</v>
      </c>
    </row>
    <row r="7" spans="1:7" x14ac:dyDescent="0.25">
      <c r="B7" s="26">
        <v>2</v>
      </c>
      <c r="C7" s="11">
        <f ca="1">TODAY()+5</f>
        <v>44614</v>
      </c>
      <c r="D7" s="11">
        <f ca="1">Meilensteine[[#This Row],[Anfangsdatum]]+15</f>
        <v>44629</v>
      </c>
      <c r="E7" s="4" t="str">
        <f t="shared" ref="E7" si="0">"Aktivität"&amp;" "&amp;ROW($A2)</f>
        <v>Aktivität 2</v>
      </c>
      <c r="F7" s="27">
        <f ca="1">IFERROR(IF(OR(LEN(Meilensteine[[#This Row],[Anfangsdatum]])=0,LEN(Meilensteine[[#This Row],[Enddatum]])=0),"",INT(C7)-INT($C$6)),"")</f>
        <v>15</v>
      </c>
      <c r="G7" s="27">
        <f ca="1">IFERROR(IF(Meilensteine[[#This Row],[Anfang an Tag]]=0,DATEDIF(Meilensteine[[#This Row],[Anfangsdatum]],Meilensteine[[#This Row],[Enddatum]],"d")+1,IF(LEN(Meilensteine[[#This Row],[Anfang an Tag]])=0,"",DATEDIF(Meilensteine[[#This Row],[Anfangsdatum]],Meilensteine[[#This Row],[Enddatum]],"d")+1)),0)</f>
        <v>16</v>
      </c>
    </row>
    <row r="8" spans="1:7" x14ac:dyDescent="0.25">
      <c r="B8" s="26">
        <v>3</v>
      </c>
      <c r="C8" s="11">
        <f ca="1">TODAY()-30</f>
        <v>44579</v>
      </c>
      <c r="D8" s="11">
        <f ca="1">Meilensteine[[#This Row],[Anfangsdatum]]+152</f>
        <v>44731</v>
      </c>
      <c r="E8" s="4" t="str">
        <f t="shared" ref="E8:E20" si="1">"Aktivität"&amp;" "&amp;ROW($A3)</f>
        <v>Aktivität 3</v>
      </c>
      <c r="F8" s="27">
        <f ca="1">IFERROR(IF(OR(LEN(Meilensteine[[#This Row],[Anfangsdatum]])=0,LEN(Meilensteine[[#This Row],[Enddatum]])=0),"",INT(C8)-INT($C$6)),"")</f>
        <v>-20</v>
      </c>
      <c r="G8" s="27">
        <f ca="1">IFERROR(IF(Meilensteine[[#This Row],[Anfang an Tag]]=0,DATEDIF(Meilensteine[[#This Row],[Anfangsdatum]],Meilensteine[[#This Row],[Enddatum]],"d")+1,IF(LEN(Meilensteine[[#This Row],[Anfang an Tag]])=0,"",DATEDIF(Meilensteine[[#This Row],[Anfangsdatum]],Meilensteine[[#This Row],[Enddatum]],"d")+1)),0)</f>
        <v>153</v>
      </c>
    </row>
    <row r="9" spans="1:7" x14ac:dyDescent="0.25">
      <c r="B9" s="26">
        <v>4</v>
      </c>
      <c r="C9" s="11">
        <f ca="1">TODAY()+2</f>
        <v>44611</v>
      </c>
      <c r="D9" s="11">
        <f ca="1">Meilensteine[[#This Row],[Anfangsdatum]]+150</f>
        <v>44761</v>
      </c>
      <c r="E9" s="4" t="str">
        <f t="shared" si="1"/>
        <v>Aktivität 4</v>
      </c>
      <c r="F9" s="27">
        <f ca="1">IFERROR(IF(OR(LEN(Meilensteine[[#This Row],[Anfangsdatum]])=0,LEN(Meilensteine[[#This Row],[Enddatum]])=0),"",INT(C9)-INT($C$6)),"")</f>
        <v>12</v>
      </c>
      <c r="G9" s="27">
        <f ca="1">IFERROR(IF(Meilensteine[[#This Row],[Anfang an Tag]]=0,DATEDIF(Meilensteine[[#This Row],[Anfangsdatum]],Meilensteine[[#This Row],[Enddatum]],"d")+1,IF(LEN(Meilensteine[[#This Row],[Anfang an Tag]])=0,"",DATEDIF(Meilensteine[[#This Row],[Anfangsdatum]],Meilensteine[[#This Row],[Enddatum]],"d")+1)),0)</f>
        <v>151</v>
      </c>
    </row>
    <row r="10" spans="1:7" x14ac:dyDescent="0.25">
      <c r="B10" s="26">
        <v>5</v>
      </c>
      <c r="C10" s="11">
        <f ca="1">TODAY()+15</f>
        <v>44624</v>
      </c>
      <c r="D10" s="11">
        <f ca="1">Meilensteine[[#This Row],[Anfangsdatum]]+14</f>
        <v>44638</v>
      </c>
      <c r="E10" s="4" t="str">
        <f t="shared" si="1"/>
        <v>Aktivität 5</v>
      </c>
      <c r="F10" s="27">
        <f ca="1">IFERROR(IF(OR(LEN(Meilensteine[[#This Row],[Anfangsdatum]])=0,LEN(Meilensteine[[#This Row],[Enddatum]])=0),"",INT(C10)-INT($C$6)),"")</f>
        <v>25</v>
      </c>
      <c r="G10" s="27">
        <f ca="1">IFERROR(IF(Meilensteine[[#This Row],[Anfang an Tag]]=0,DATEDIF(Meilensteine[[#This Row],[Anfangsdatum]],Meilensteine[[#This Row],[Enddatum]],"d")+1,IF(LEN(Meilensteine[[#This Row],[Anfang an Tag]])=0,"",DATEDIF(Meilensteine[[#This Row],[Anfangsdatum]],Meilensteine[[#This Row],[Enddatum]],"d")+1)),0)</f>
        <v>15</v>
      </c>
    </row>
    <row r="11" spans="1:7" x14ac:dyDescent="0.25">
      <c r="B11" s="26">
        <v>6</v>
      </c>
      <c r="C11" s="11">
        <f ca="1">TODAY()+30</f>
        <v>44639</v>
      </c>
      <c r="D11" s="11">
        <f ca="1">Meilensteine[[#This Row],[Anfangsdatum]]+45</f>
        <v>44684</v>
      </c>
      <c r="E11" s="4" t="str">
        <f t="shared" si="1"/>
        <v>Aktivität 6</v>
      </c>
      <c r="F11" s="27">
        <f ca="1">IFERROR(IF(OR(LEN(Meilensteine[[#This Row],[Anfangsdatum]])=0,LEN(Meilensteine[[#This Row],[Enddatum]])=0),"",INT(C11)-INT($C$6)),"")</f>
        <v>40</v>
      </c>
      <c r="G11" s="27">
        <f ca="1">IFERROR(IF(Meilensteine[[#This Row],[Anfang an Tag]]=0,DATEDIF(Meilensteine[[#This Row],[Anfangsdatum]],Meilensteine[[#This Row],[Enddatum]],"d")+1,IF(LEN(Meilensteine[[#This Row],[Anfang an Tag]])=0,"",DATEDIF(Meilensteine[[#This Row],[Anfangsdatum]],Meilensteine[[#This Row],[Enddatum]],"d")+1)),0)</f>
        <v>46</v>
      </c>
    </row>
    <row r="12" spans="1:7" x14ac:dyDescent="0.25">
      <c r="B12" s="26">
        <v>7</v>
      </c>
      <c r="C12" s="11">
        <f ca="1">TODAY()+45</f>
        <v>44654</v>
      </c>
      <c r="D12" s="11">
        <f ca="1">Meilensteine[[#This Row],[Anfangsdatum]]+56</f>
        <v>44710</v>
      </c>
      <c r="E12" s="4" t="str">
        <f t="shared" si="1"/>
        <v>Aktivität 7</v>
      </c>
      <c r="F12" s="27">
        <f ca="1">IFERROR(IF(OR(LEN(Meilensteine[[#This Row],[Anfangsdatum]])=0,LEN(Meilensteine[[#This Row],[Enddatum]])=0),"",INT(C12)-INT($C$6)),"")</f>
        <v>55</v>
      </c>
      <c r="G12" s="27">
        <f ca="1">IFERROR(IF(Meilensteine[[#This Row],[Anfang an Tag]]=0,DATEDIF(Meilensteine[[#This Row],[Anfangsdatum]],Meilensteine[[#This Row],[Enddatum]],"d")+1,IF(LEN(Meilensteine[[#This Row],[Anfang an Tag]])=0,"",DATEDIF(Meilensteine[[#This Row],[Anfangsdatum]],Meilensteine[[#This Row],[Enddatum]],"d")+1)),0)</f>
        <v>57</v>
      </c>
    </row>
    <row r="13" spans="1:7" x14ac:dyDescent="0.25">
      <c r="B13" s="26">
        <v>8</v>
      </c>
      <c r="C13" s="11">
        <f ca="1">TODAY()+60</f>
        <v>44669</v>
      </c>
      <c r="D13" s="11">
        <f ca="1">Meilensteine[[#This Row],[Anfangsdatum]]+30</f>
        <v>44699</v>
      </c>
      <c r="E13" s="4" t="str">
        <f t="shared" si="1"/>
        <v>Aktivität 8</v>
      </c>
      <c r="F13" s="27">
        <f ca="1">IFERROR(IF(OR(LEN(Meilensteine[[#This Row],[Anfangsdatum]])=0,LEN(Meilensteine[[#This Row],[Enddatum]])=0),"",INT(C13)-INT($C$6)),"")</f>
        <v>70</v>
      </c>
      <c r="G13" s="27">
        <f ca="1">IFERROR(IF(Meilensteine[[#This Row],[Anfang an Tag]]=0,DATEDIF(Meilensteine[[#This Row],[Anfangsdatum]],Meilensteine[[#This Row],[Enddatum]],"d")+1,IF(LEN(Meilensteine[[#This Row],[Anfang an Tag]])=0,"",DATEDIF(Meilensteine[[#This Row],[Anfangsdatum]],Meilensteine[[#This Row],[Enddatum]],"d")+1)),0)</f>
        <v>31</v>
      </c>
    </row>
    <row r="14" spans="1:7" x14ac:dyDescent="0.25">
      <c r="B14" s="26">
        <v>9</v>
      </c>
      <c r="C14" s="11">
        <f ca="1">TODAY()+37</f>
        <v>44646</v>
      </c>
      <c r="D14" s="11">
        <f ca="1">Meilensteine[[#This Row],[Anfangsdatum]]+22</f>
        <v>44668</v>
      </c>
      <c r="E14" s="4" t="str">
        <f t="shared" si="1"/>
        <v>Aktivität 9</v>
      </c>
      <c r="F14" s="27">
        <f ca="1">IFERROR(IF(OR(LEN(Meilensteine[[#This Row],[Anfangsdatum]])=0,LEN(Meilensteine[[#This Row],[Enddatum]])=0),"",INT(C14)-INT($C$6)),"")</f>
        <v>47</v>
      </c>
      <c r="G14" s="27">
        <f ca="1">IFERROR(IF(Meilensteine[[#This Row],[Anfang an Tag]]=0,DATEDIF(Meilensteine[[#This Row],[Anfangsdatum]],Meilensteine[[#This Row],[Enddatum]],"d")+1,IF(LEN(Meilensteine[[#This Row],[Anfang an Tag]])=0,"",DATEDIF(Meilensteine[[#This Row],[Anfangsdatum]],Meilensteine[[#This Row],[Enddatum]],"d")+1)),0)</f>
        <v>23</v>
      </c>
    </row>
    <row r="15" spans="1:7" x14ac:dyDescent="0.25">
      <c r="B15" s="26">
        <v>10</v>
      </c>
      <c r="C15" s="11">
        <f ca="1">TODAY()-20</f>
        <v>44589</v>
      </c>
      <c r="D15" s="11">
        <f ca="1">Meilensteine[[#This Row],[Anfangsdatum]]+160</f>
        <v>44749</v>
      </c>
      <c r="E15" s="4" t="str">
        <f t="shared" si="1"/>
        <v>Aktivität 10</v>
      </c>
      <c r="F15" s="27">
        <f ca="1">IFERROR(IF(OR(LEN(Meilensteine[[#This Row],[Anfangsdatum]])=0,LEN(Meilensteine[[#This Row],[Enddatum]])=0),"",INT(C15)-INT($C$6)),"")</f>
        <v>-10</v>
      </c>
      <c r="G15" s="27">
        <f ca="1">IFERROR(IF(Meilensteine[[#This Row],[Anfang an Tag]]=0,DATEDIF(Meilensteine[[#This Row],[Anfangsdatum]],Meilensteine[[#This Row],[Enddatum]],"d")+1,IF(LEN(Meilensteine[[#This Row],[Anfang an Tag]])=0,"",DATEDIF(Meilensteine[[#This Row],[Anfangsdatum]],Meilensteine[[#This Row],[Enddatum]],"d")+1)),0)</f>
        <v>161</v>
      </c>
    </row>
    <row r="16" spans="1:7" x14ac:dyDescent="0.25">
      <c r="B16" s="26">
        <v>11</v>
      </c>
      <c r="C16" s="11">
        <f ca="1">TODAY()+20</f>
        <v>44629</v>
      </c>
      <c r="D16" s="11">
        <f ca="1">Meilensteine[[#This Row],[Anfangsdatum]]+65</f>
        <v>44694</v>
      </c>
      <c r="E16" s="4" t="str">
        <f t="shared" si="1"/>
        <v>Aktivität 11</v>
      </c>
      <c r="F16" s="27">
        <f ca="1">IFERROR(IF(OR(LEN(Meilensteine[[#This Row],[Anfangsdatum]])=0,LEN(Meilensteine[[#This Row],[Enddatum]])=0),"",INT(C16)-INT($C$6)),"")</f>
        <v>30</v>
      </c>
      <c r="G16" s="27">
        <f ca="1">IFERROR(IF(Meilensteine[[#This Row],[Anfang an Tag]]=0,DATEDIF(Meilensteine[[#This Row],[Anfangsdatum]],Meilensteine[[#This Row],[Enddatum]],"d")+1,IF(LEN(Meilensteine[[#This Row],[Anfang an Tag]])=0,"",DATEDIF(Meilensteine[[#This Row],[Anfangsdatum]],Meilensteine[[#This Row],[Enddatum]],"d")+1)),0)</f>
        <v>66</v>
      </c>
    </row>
    <row r="17" spans="1:7" x14ac:dyDescent="0.25">
      <c r="B17" s="26">
        <v>12</v>
      </c>
      <c r="C17" s="11">
        <f ca="1">TODAY()+70</f>
        <v>44679</v>
      </c>
      <c r="D17" s="11">
        <f ca="1">Meilensteine[[#This Row],[Anfangsdatum]]+67</f>
        <v>44746</v>
      </c>
      <c r="E17" s="4" t="str">
        <f t="shared" si="1"/>
        <v>Aktivität 12</v>
      </c>
      <c r="F17" s="27">
        <f ca="1">IFERROR(IF(OR(LEN(Meilensteine[[#This Row],[Anfangsdatum]])=0,LEN(Meilensteine[[#This Row],[Enddatum]])=0),"",INT(C17)-INT($C$6)),"")</f>
        <v>80</v>
      </c>
      <c r="G17" s="27">
        <f ca="1">IFERROR(IF(Meilensteine[[#This Row],[Anfang an Tag]]=0,DATEDIF(Meilensteine[[#This Row],[Anfangsdatum]],Meilensteine[[#This Row],[Enddatum]],"d")+1,IF(LEN(Meilensteine[[#This Row],[Anfang an Tag]])=0,"",DATEDIF(Meilensteine[[#This Row],[Anfangsdatum]],Meilensteine[[#This Row],[Enddatum]],"d")+1)),0)</f>
        <v>68</v>
      </c>
    </row>
    <row r="18" spans="1:7" x14ac:dyDescent="0.25">
      <c r="B18" s="26">
        <v>13</v>
      </c>
      <c r="C18" s="11">
        <f ca="1">TODAY()+90</f>
        <v>44699</v>
      </c>
      <c r="D18" s="11">
        <f ca="1">Meilensteine[[#This Row],[Anfangsdatum]]+14</f>
        <v>44713</v>
      </c>
      <c r="E18" s="4" t="str">
        <f t="shared" si="1"/>
        <v>Aktivität 13</v>
      </c>
      <c r="F18" s="27">
        <f ca="1">IFERROR(IF(OR(LEN(Meilensteine[[#This Row],[Anfangsdatum]])=0,LEN(Meilensteine[[#This Row],[Enddatum]])=0),"",INT(C18)-INT($C$6)),"")</f>
        <v>100</v>
      </c>
      <c r="G18" s="27">
        <f ca="1">IFERROR(IF(Meilensteine[[#This Row],[Anfang an Tag]]=0,DATEDIF(Meilensteine[[#This Row],[Anfangsdatum]],Meilensteine[[#This Row],[Enddatum]],"d")+1,IF(LEN(Meilensteine[[#This Row],[Anfang an Tag]])=0,"",DATEDIF(Meilensteine[[#This Row],[Anfangsdatum]],Meilensteine[[#This Row],[Enddatum]],"d")+1)),0)</f>
        <v>15</v>
      </c>
    </row>
    <row r="19" spans="1:7" x14ac:dyDescent="0.25">
      <c r="B19" s="26">
        <v>14</v>
      </c>
      <c r="C19" s="11">
        <f ca="1">TODAY()+100</f>
        <v>44709</v>
      </c>
      <c r="D19" s="11">
        <f ca="1">Meilensteine[[#This Row],[Anfangsdatum]]+3</f>
        <v>44712</v>
      </c>
      <c r="E19" s="4" t="str">
        <f t="shared" si="1"/>
        <v>Aktivität 14</v>
      </c>
      <c r="F19" s="27">
        <f ca="1">IFERROR(IF(OR(LEN(Meilensteine[[#This Row],[Anfangsdatum]])=0,LEN(Meilensteine[[#This Row],[Enddatum]])=0),"",INT(C19)-INT($C$6)),"")</f>
        <v>110</v>
      </c>
      <c r="G19" s="27">
        <f ca="1">IFERROR(IF(Meilensteine[[#This Row],[Anfang an Tag]]=0,DATEDIF(Meilensteine[[#This Row],[Anfangsdatum]],Meilensteine[[#This Row],[Enddatum]],"d")+1,IF(LEN(Meilensteine[[#This Row],[Anfang an Tag]])=0,"",DATEDIF(Meilensteine[[#This Row],[Anfangsdatum]],Meilensteine[[#This Row],[Enddatum]],"d")+1)),0)</f>
        <v>4</v>
      </c>
    </row>
    <row r="20" spans="1:7" x14ac:dyDescent="0.25">
      <c r="B20" s="26">
        <v>15</v>
      </c>
      <c r="C20" s="11">
        <f ca="1">TODAY()+50</f>
        <v>44659</v>
      </c>
      <c r="D20" s="11">
        <f ca="1">Meilensteine[[#This Row],[Anfangsdatum]]+130</f>
        <v>44789</v>
      </c>
      <c r="E20" s="4" t="str">
        <f t="shared" si="1"/>
        <v>Aktivität 15</v>
      </c>
      <c r="F20" s="27">
        <f ca="1">IFERROR(IF(OR(LEN(Meilensteine[[#This Row],[Anfangsdatum]])=0,LEN(Meilensteine[[#This Row],[Enddatum]])=0),"",INT(C20)-INT($C$6)),"")</f>
        <v>60</v>
      </c>
      <c r="G20" s="27">
        <f ca="1">IFERROR(IF(Meilensteine[[#This Row],[Anfang an Tag]]=0,DATEDIF(Meilensteine[[#This Row],[Anfangsdatum]],Meilensteine[[#This Row],[Enddatum]],"d")+1,IF(LEN(Meilensteine[[#This Row],[Anfang an Tag]])=0,"",DATEDIF(Meilensteine[[#This Row],[Anfangsdatum]],Meilensteine[[#This Row],[Enddatum]],"d")+1)),0)</f>
        <v>131</v>
      </c>
    </row>
    <row r="21" spans="1:7" x14ac:dyDescent="0.25">
      <c r="B21" s="26"/>
      <c r="C21" s="11"/>
      <c r="D21" s="11"/>
      <c r="E21" s="4"/>
      <c r="F21" s="27" t="str">
        <f>IFERROR(IF(OR(LEN(Meilensteine[[#This Row],[Anfangsdatum]])=0,LEN(Meilensteine[[#This Row],[Enddatum]])=0),"",INT(C21)-INT($C$6)),"")</f>
        <v/>
      </c>
      <c r="G21" s="27" t="str">
        <f>IFERROR(IF(Meilensteine[[#This Row],[Anfang an Tag]]=0,DATEDIF(Meilensteine[[#This Row],[Anfangsdatum]],Meilensteine[[#This Row],[Enddatum]],"d")+1,IF(LEN(Meilensteine[[#This Row],[Anfang an Tag]])=0,"",DATEDIF(Meilensteine[[#This Row],[Anfangsdatum]],Meilensteine[[#This Row],[Enddatum]],"d")+1)),0)</f>
        <v/>
      </c>
    </row>
    <row r="22" spans="1:7" x14ac:dyDescent="0.25">
      <c r="A22" s="22" t="s">
        <v>5</v>
      </c>
      <c r="B22" s="21" t="s">
        <v>9</v>
      </c>
      <c r="C22" s="21"/>
      <c r="D22" s="21"/>
      <c r="E22" s="21"/>
      <c r="F22" s="21"/>
      <c r="G22" s="21"/>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E6" calculatedColumn="1"/>
  </ignoredErrors>
  <tableParts count="1">
    <tablePart r:id="rId2"/>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B18C-4FEB-4EDB-9966-5EEBD744C25D}">
  <sheetPr>
    <pageSetUpPr fitToPage="1"/>
  </sheetPr>
  <dimension ref="A1:A3"/>
  <sheetViews>
    <sheetView showGridLines="0" zoomScaleNormal="100" workbookViewId="0"/>
  </sheetViews>
  <sheetFormatPr defaultColWidth="9.140625" defaultRowHeight="15" x14ac:dyDescent="0.25"/>
  <cols>
    <col min="1" max="1" width="2.5703125" customWidth="1"/>
  </cols>
  <sheetData>
    <row r="1" spans="1:1" ht="14.45" customHeight="1" x14ac:dyDescent="0.25">
      <c r="A1" s="23" t="s">
        <v>23</v>
      </c>
    </row>
    <row r="2" spans="1:1" ht="14.45" customHeight="1" x14ac:dyDescent="0.25"/>
    <row r="3" spans="1:1" ht="14.45" customHeight="1" x14ac:dyDescent="0.25"/>
  </sheetData>
  <printOptions horizontalCentered="1"/>
  <pageMargins left="0.25" right="0.25" top="0.75" bottom="0.75" header="0.3" footer="0.3"/>
  <pageSetup paperSize="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leiste 2">
              <controlPr defaultSize="0" autoPict="0" altText="Bildlaufleiste zum schrittweisen Erhöhen des Gantt-Diagramms und zum Scrollen durch die Zeitachse">
                <anchor>
                  <from>
                    <xdr:col>0</xdr:col>
                    <xdr:colOff>171450</xdr:colOff>
                    <xdr:row>28</xdr:row>
                    <xdr:rowOff>28575</xdr:rowOff>
                  </from>
                  <to>
                    <xdr:col>13</xdr:col>
                    <xdr:colOff>438150</xdr:colOff>
                    <xdr:row>29</xdr:row>
                    <xdr:rowOff>76200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2526-1639-484A-88EF-B2738E2C7DD5}">
  <sheetPr>
    <pageSetUpPr fitToPage="1"/>
  </sheetPr>
  <dimension ref="A1:A6"/>
  <sheetViews>
    <sheetView showGridLines="0" tabSelected="1" zoomScaleNormal="100" workbookViewId="0"/>
  </sheetViews>
  <sheetFormatPr defaultColWidth="9.140625" defaultRowHeight="15" x14ac:dyDescent="0.25"/>
  <cols>
    <col min="1" max="1" width="82" customWidth="1"/>
  </cols>
  <sheetData>
    <row r="1" spans="1:1" ht="50.1" customHeight="1" x14ac:dyDescent="0.25">
      <c r="A1" s="1" t="s">
        <v>24</v>
      </c>
    </row>
    <row r="2" spans="1:1" s="7" customFormat="1" ht="50.1" customHeight="1" x14ac:dyDescent="0.25">
      <c r="A2" s="5" t="s">
        <v>25</v>
      </c>
    </row>
    <row r="3" spans="1:1" s="7" customFormat="1" ht="195" x14ac:dyDescent="0.25">
      <c r="A3" s="5" t="s">
        <v>26</v>
      </c>
    </row>
    <row r="4" spans="1:1" x14ac:dyDescent="0.25">
      <c r="A4" s="10" t="s">
        <v>27</v>
      </c>
    </row>
    <row r="5" spans="1:1" ht="272.10000000000002" customHeight="1" x14ac:dyDescent="0.25">
      <c r="A5" s="5" t="s">
        <v>28</v>
      </c>
    </row>
    <row r="6" spans="1:1" x14ac:dyDescent="0.25">
      <c r="A6" t="s">
        <v>29</v>
      </c>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85FE-4B35-4282-8D21-8466FF120F07}">
  <sheetPr>
    <pageSetUpPr fitToPage="1"/>
  </sheetPr>
  <dimension ref="A1:F10"/>
  <sheetViews>
    <sheetView showGridLines="0" zoomScaleNormal="100" workbookViewId="0"/>
  </sheetViews>
  <sheetFormatPr defaultColWidth="9.140625" defaultRowHeight="15" x14ac:dyDescent="0.25"/>
  <cols>
    <col min="1" max="1" width="2.5703125" style="22" customWidth="1"/>
    <col min="2" max="2" width="20.5703125" customWidth="1"/>
    <col min="3" max="3" width="15.7109375" customWidth="1"/>
    <col min="4" max="4" width="23.140625" style="6" customWidth="1"/>
    <col min="5" max="5" width="15.7109375" style="6" customWidth="1"/>
  </cols>
  <sheetData>
    <row r="1" spans="1:6" ht="50.1" customHeight="1" x14ac:dyDescent="0.25">
      <c r="A1" s="22" t="s">
        <v>30</v>
      </c>
      <c r="B1" s="1" t="s">
        <v>35</v>
      </c>
    </row>
    <row r="2" spans="1:6" x14ac:dyDescent="0.25">
      <c r="A2" s="22" t="s">
        <v>31</v>
      </c>
      <c r="B2" t="s">
        <v>36</v>
      </c>
    </row>
    <row r="3" spans="1:6" x14ac:dyDescent="0.25">
      <c r="A3" s="22" t="s">
        <v>32</v>
      </c>
      <c r="B3">
        <v>0</v>
      </c>
    </row>
    <row r="4" spans="1:6" x14ac:dyDescent="0.25">
      <c r="A4" s="22" t="s">
        <v>33</v>
      </c>
      <c r="B4" t="s">
        <v>37</v>
      </c>
    </row>
    <row r="5" spans="1:6" ht="15.75" thickBot="1" x14ac:dyDescent="0.3">
      <c r="A5" s="22" t="s">
        <v>34</v>
      </c>
      <c r="B5" s="3" t="s">
        <v>38</v>
      </c>
      <c r="C5" s="3" t="s">
        <v>39</v>
      </c>
      <c r="D5" s="3" t="s">
        <v>20</v>
      </c>
      <c r="E5" s="3" t="s">
        <v>40</v>
      </c>
      <c r="F5" t="s">
        <v>41</v>
      </c>
    </row>
    <row r="6" spans="1:6" x14ac:dyDescent="0.25">
      <c r="B6" s="12" t="str">
        <f ca="1">IFERROR(IF(LEN(OFFSET(Projekttracker!$E6,$B$3,0,1,1))=0,"",INDEX(Meilensteine[],Projekttracker!$B6+$B$3,4)),"")</f>
        <v>Start</v>
      </c>
      <c r="C6" s="13">
        <f ca="1">IFERROR(IF(LEN(OFFSET(Projekttracker!$C6,$B$3,0,1,1))=0,Enddatum,INDEX(Meilensteine[],Projekttracker!$B6+$B$3,2)),"")</f>
        <v>44599</v>
      </c>
      <c r="D6" s="14">
        <f ca="1">IFERROR(IF(LEN(OFFSET(Projekttracker!$F6,$B$3,0,1,1))=0,"",INDEX(Meilensteine[],Projekttracker!$B6+$B$3,5)),"")</f>
        <v>0</v>
      </c>
      <c r="E6" s="15">
        <f ca="1">IFERROR(IF(LEN(OFFSET(Projekttracker!$G6,$B$3,0,1,1))=0,"",INDEX(Meilensteine[],Projekttracker!$B6+$B$3,6)),"")</f>
        <v>11</v>
      </c>
    </row>
    <row r="7" spans="1:6" x14ac:dyDescent="0.25">
      <c r="B7" s="16" t="str">
        <f ca="1">IFERROR(IF(LEN(OFFSET(Projekttracker!$E7,$B$3,0,1,1))=0,"",INDEX(Meilensteine[],Projekttracker!$B7+$B$3,4)),"")</f>
        <v>Aktivität 2</v>
      </c>
      <c r="C7" s="8">
        <f ca="1">IFERROR(IF(LEN(OFFSET(Projekttracker!$C7,$B$3,0,1,1))=0,Enddatum,INDEX(Meilensteine[],Projekttracker!$B7+$B$3,2)),"")</f>
        <v>44614</v>
      </c>
      <c r="D7" s="9">
        <f ca="1">IFERROR(IF(LEN(OFFSET(Projekttracker!$F7,$B$3,0,1,1))=0,"",INDEX(Meilensteine[],Projekttracker!$B7+$B$3,5)),"")</f>
        <v>15</v>
      </c>
      <c r="E7" s="17">
        <f ca="1">IFERROR(IF(LEN(OFFSET(Projekttracker!$G7,$B$3,0,1,1))=0,"",INDEX(Meilensteine[],Projekttracker!$B7+$B$3,6)),"")</f>
        <v>16</v>
      </c>
    </row>
    <row r="8" spans="1:6" x14ac:dyDescent="0.25">
      <c r="B8" s="16" t="str">
        <f ca="1">IFERROR(IF(LEN(OFFSET(Projekttracker!$E8,$B$3,0,1,1))=0,"",INDEX(Meilensteine[],Projekttracker!$B8+$B$3,4)),"")</f>
        <v>Aktivität 3</v>
      </c>
      <c r="C8" s="8">
        <f ca="1">IFERROR(IF(LEN(OFFSET(Projekttracker!$C8,$B$3,0,1,1))=0,Enddatum,INDEX(Meilensteine[],Projekttracker!$B8+$B$3,2)),"")</f>
        <v>44579</v>
      </c>
      <c r="D8" s="9">
        <f ca="1">IFERROR(IF(LEN(OFFSET(Projekttracker!$F8,$B$3,0,1,1))=0,"",INDEX(Meilensteine[],Projekttracker!$B8+$B$3,5)),"")</f>
        <v>-20</v>
      </c>
      <c r="E8" s="17">
        <f ca="1">IFERROR(IF(LEN(OFFSET(Projekttracker!$G8,$B$3,0,1,1))=0,"",INDEX(Meilensteine[],Projekttracker!$B8+$B$3,6)),"")</f>
        <v>153</v>
      </c>
    </row>
    <row r="9" spans="1:6" s="7" customFormat="1" x14ac:dyDescent="0.25">
      <c r="A9" s="22"/>
      <c r="B9" s="16" t="str">
        <f ca="1">IFERROR(IF(LEN(OFFSET(Projekttracker!$E9,$B$3,0,1,1))=0,"",INDEX(Meilensteine[],Projekttracker!$B9+$B$3,4)),"")</f>
        <v>Aktivität 4</v>
      </c>
      <c r="C9" s="8">
        <f ca="1">IFERROR(IF(LEN(OFFSET(Projekttracker!$C9,$B$3,0,1,1))=0,Enddatum,INDEX(Meilensteine[],Projekttracker!$B9+$B$3,2)),"")</f>
        <v>44611</v>
      </c>
      <c r="D9" s="9">
        <f ca="1">IFERROR(IF(LEN(OFFSET(Projekttracker!$F9,$B$3,0,1,1))=0,"",INDEX(Meilensteine[],Projekttracker!$B9+$B$3,5)),"")</f>
        <v>12</v>
      </c>
      <c r="E9" s="17">
        <f ca="1">IFERROR(IF(LEN(OFFSET(Projekttracker!$G9,$B$3,0,1,1))=0,"",INDEX(Meilensteine[],Projekttracker!$B9+$B$3,6)),"")</f>
        <v>151</v>
      </c>
    </row>
    <row r="10" spans="1:6" s="7" customFormat="1" x14ac:dyDescent="0.25">
      <c r="A10" s="22"/>
      <c r="B10" s="16" t="str">
        <f ca="1">IFERROR(IF(LEN(OFFSET(Projekttracker!$E10,$B$3,0,1,1))=0,"",INDEX(Meilensteine[],Projekttracker!$B10+$B$3,4)),"")</f>
        <v>Aktivität 5</v>
      </c>
      <c r="C10" s="8">
        <f ca="1">IFERROR(IF(LEN(OFFSET(Projekttracker!$C10,$B$3,0,1,1))=0,Enddatum,INDEX(Meilensteine[],Projekttracker!$B10+$B$3,2)),"")</f>
        <v>44624</v>
      </c>
      <c r="D10" s="9">
        <f ca="1">IFERROR(IF(LEN(OFFSET(Projekttracker!$F10,$B$3,0,1,1))=0,"",INDEX(Meilensteine[],Projekttracker!$B10+$B$3,5)),"")</f>
        <v>25</v>
      </c>
      <c r="E10" s="17">
        <f ca="1">IFERROR(IF(LEN(OFFSET(Projekttracker!$G10,$B$3,0,1,1))=0,"",INDEX(Meilensteine[],Projekttracker!$B10+$B$3,6)),"")</f>
        <v>15</v>
      </c>
    </row>
  </sheetData>
  <printOptions horizontalCentered="1"/>
  <pageMargins left="0.7" right="0.7" top="0.75" bottom="0.75" header="0.3" footer="0.3"/>
  <pageSetup paperSize="9" scale="70" fitToHeight="0" orientation="portrait" horizontalDpi="1200" verticalDpi="1200"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7571AF33-E002-4236-8CE7-43F9F2A64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7E831BF2-0015-415C-9D2C-7A347CF05F1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F876E90C-8EDE-4D57-B08F-186FE12CD4D8}">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TM00064978</ap:Template>
  <ap:TotalTime>0</ap:TotalTime>
  <ap:DocSecurity>0</ap:DocSecurity>
  <ap:ScaleCrop>false</ap:ScaleCrop>
  <ap:HeadingPairs>
    <vt:vector baseType="variant" size="4">
      <vt:variant>
        <vt:lpstr>Worksheets</vt:lpstr>
      </vt:variant>
      <vt:variant>
        <vt:i4>4</vt:i4>
      </vt:variant>
      <vt:variant>
        <vt:lpstr>Named Ranges</vt:lpstr>
      </vt:variant>
      <vt:variant>
        <vt:i4>8</vt:i4>
      </vt:variant>
    </vt:vector>
  </ap:HeadingPairs>
  <ap:TitlesOfParts>
    <vt:vector baseType="lpstr" size="12">
      <vt:lpstr>Projekttracker</vt:lpstr>
      <vt:lpstr>Projektdiagramm</vt:lpstr>
      <vt:lpstr>Info</vt:lpstr>
      <vt:lpstr>Dynamische Diagrammd ausgebl...</vt:lpstr>
      <vt:lpstr>AnfangAnTag</vt:lpstr>
      <vt:lpstr>Anfangsdatum</vt:lpstr>
      <vt:lpstr>AnfangsDatumTabelle</vt:lpstr>
      <vt:lpstr>Dauer</vt:lpstr>
      <vt:lpstr>Enddatum</vt:lpstr>
      <vt:lpstr>Meilenstein</vt:lpstr>
      <vt:lpstr>Projekttracker!Print_Titles</vt:lpstr>
      <vt:lpstr>ScrollSchrittweite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2021-12-13T06:12:03Z</dcterms:created>
  <dcterms:modified xsi:type="dcterms:W3CDTF">2022-02-17T06:57:01Z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