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5_FY14Mar25\08_Spotcheck_implementation\Implemented\DEU\"/>
    </mc:Choice>
  </mc:AlternateContent>
  <bookViews>
    <workbookView xWindow="0" yWindow="0" windowWidth="20490" windowHeight="7515"/>
  </bookViews>
  <sheets>
    <sheet name="Dashboard" sheetId="1" r:id="rId1"/>
    <sheet name="Guthaben" sheetId="2" r:id="rId2"/>
    <sheet name="Verbindlichkeiten" sheetId="3" r:id="rId3"/>
    <sheet name="Berechnungen" sheetId="4" state="hidden" r:id="rId4"/>
  </sheets>
  <definedNames>
    <definedName name="_xlnm.Print_Area" localSheetId="0">Dashboard!$A$1:$H$19</definedName>
    <definedName name="EigenKapital">Berechnungen!$C$23</definedName>
    <definedName name="GuthabenGesamt">Berechnungen!$C$15</definedName>
    <definedName name="VerbindlichkeitenGesamt">Berechnungen!$C$20</definedName>
  </definedNames>
  <calcPr calcId="152511"/>
</workbook>
</file>

<file path=xl/calcChain.xml><?xml version="1.0" encoding="utf-8"?>
<calcChain xmlns="http://schemas.openxmlformats.org/spreadsheetml/2006/main">
  <c r="J13" i="3" l="1"/>
  <c r="F13" i="3"/>
  <c r="F23" i="2"/>
  <c r="J23" i="2"/>
  <c r="J13" i="2"/>
  <c r="F13" i="2"/>
  <c r="C20" i="4" l="1"/>
  <c r="B12" i="3" s="1"/>
  <c r="C19" i="4"/>
  <c r="C18" i="4"/>
  <c r="C15" i="4"/>
  <c r="B12" i="2" s="1"/>
  <c r="C14" i="4"/>
  <c r="C13" i="4"/>
  <c r="C12" i="4"/>
  <c r="C11" i="4"/>
  <c r="B19" i="4"/>
  <c r="B18" i="4"/>
  <c r="B14" i="4"/>
  <c r="B13" i="4"/>
  <c r="B12" i="4"/>
  <c r="B11" i="4"/>
  <c r="G11" i="1"/>
  <c r="D11" i="1" l="1"/>
  <c r="C23" i="4"/>
  <c r="B11" i="1" s="1"/>
</calcChain>
</file>

<file path=xl/sharedStrings.xml><?xml version="1.0" encoding="utf-8"?>
<sst xmlns="http://schemas.openxmlformats.org/spreadsheetml/2006/main" count="97" uniqueCount="74">
  <si>
    <t>DASHBOARD</t>
  </si>
  <si>
    <t>EIGENKAPITAL</t>
  </si>
  <si>
    <t>GUTHABEN GESAMT</t>
  </si>
  <si>
    <t xml:space="preserve"> BARGELD</t>
  </si>
  <si>
    <t xml:space="preserve"> INVESTITIONEN</t>
  </si>
  <si>
    <t xml:space="preserve"> ALTERSVORSORGE</t>
  </si>
  <si>
    <t xml:space="preserve"> PRIVAT</t>
  </si>
  <si>
    <t>GUTHABEN ANZEIGEN &gt;</t>
  </si>
  <si>
    <t>EIGENKAPITALÜBERSICHT</t>
  </si>
  <si>
    <t>VERBINDLICHKEITEN GESAMT</t>
  </si>
  <si>
    <t xml:space="preserve"> UNGESICHERT</t>
  </si>
  <si>
    <t xml:space="preserve"> GESICHERT</t>
  </si>
  <si>
    <t>VERBINDLICHKEITEN ANZEIGEN &gt;</t>
  </si>
  <si>
    <t xml:space="preserve"> </t>
  </si>
  <si>
    <t>GUTHABEN</t>
  </si>
  <si>
    <t>&lt; DASHBOARD ANZEIGEN</t>
  </si>
  <si>
    <t>BARGELD</t>
  </si>
  <si>
    <t>VORHANDENES BARGELD</t>
  </si>
  <si>
    <t>GIROKONTEN</t>
  </si>
  <si>
    <t>SPARKONTEN</t>
  </si>
  <si>
    <t>GELDMARKTKONTEN</t>
  </si>
  <si>
    <t>DEPOSITENKONTEN</t>
  </si>
  <si>
    <t>USA SCHATZBRIEFE</t>
  </si>
  <si>
    <t>BARWERT DER LEBENSVERSICHERUNG</t>
  </si>
  <si>
    <t>ANDERE BARWERTE</t>
  </si>
  <si>
    <t>ZWISCHENSUMME</t>
  </si>
  <si>
    <t>INVESTITIONEN</t>
  </si>
  <si>
    <t>AKTIEN</t>
  </si>
  <si>
    <t>OBLIGATIONEN</t>
  </si>
  <si>
    <t>INVESTMENTFONDBETEILIGUNGEN</t>
  </si>
  <si>
    <t>BETEILIGUNGEN</t>
  </si>
  <si>
    <t>ANDERE INVESTITIONEN 1</t>
  </si>
  <si>
    <t>ANDERE INVESTITIONEN 2</t>
  </si>
  <si>
    <t>WERT</t>
  </si>
  <si>
    <t>PRIVAT</t>
  </si>
  <si>
    <t>HAUPTWOHNSITZ</t>
  </si>
  <si>
    <t>ZWEITWOHNSITZ</t>
  </si>
  <si>
    <t>SAMMLUNGEN</t>
  </si>
  <si>
    <t>FAHRZWEUGE</t>
  </si>
  <si>
    <t>MÖBEL</t>
  </si>
  <si>
    <t>PELZE UND SCHMUCK</t>
  </si>
  <si>
    <t>SONSTIGE GUTHABEN 1</t>
  </si>
  <si>
    <t>SONSTIGE GUTHABEN 2</t>
  </si>
  <si>
    <t>ALTERSVORSORGE</t>
  </si>
  <si>
    <t>PENSION</t>
  </si>
  <si>
    <t>IRA-KONTEN</t>
  </si>
  <si>
    <t>KEOGH-KONTEN</t>
  </si>
  <si>
    <t>401K</t>
  </si>
  <si>
    <t>SEP</t>
  </si>
  <si>
    <t>WEITERE ALTERSVORSORGEN</t>
  </si>
  <si>
    <t>VERBINDLICHKEITEN</t>
  </si>
  <si>
    <t>&lt; GUTHABEN ANZEIGEN</t>
  </si>
  <si>
    <t>UNGESICHERT</t>
  </si>
  <si>
    <t>KREDITKARTEN</t>
  </si>
  <si>
    <t>KREDITKONTEN</t>
  </si>
  <si>
    <t>STUDIENKREDITE</t>
  </si>
  <si>
    <t>ALIMENTE</t>
  </si>
  <si>
    <t>KINDERVORSORGE</t>
  </si>
  <si>
    <t>STEUERSCHULDEN</t>
  </si>
  <si>
    <t>UNGESICHERT ANDERE 1</t>
  </si>
  <si>
    <t>UNGESICHERT ANDERE 2</t>
  </si>
  <si>
    <t>SCHULDEN</t>
  </si>
  <si>
    <t>GESICHERT</t>
  </si>
  <si>
    <t>AUTOKREDITE</t>
  </si>
  <si>
    <t>GEBRAUCHTWAGENKREDITE</t>
  </si>
  <si>
    <t>KREDITE FÜR HAUSHALTSGERÄTE</t>
  </si>
  <si>
    <t>HYPOTHEKENDARLEHN</t>
  </si>
  <si>
    <t>IMMOBILIENKREDITE</t>
  </si>
  <si>
    <t>GESICHERT ANDERE 1</t>
  </si>
  <si>
    <t>GESICHERT ANDERE 2</t>
  </si>
  <si>
    <t>*** Dieses Blatt sollte nicht angezeigt werden ***</t>
  </si>
  <si>
    <t>Guthaben gesamt</t>
  </si>
  <si>
    <t>Verbindlichkeiten gesamt</t>
  </si>
  <si>
    <t>Eigenkapital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</si>
</sst>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&quot;€&quot;"/>
  </numFmts>
  <fonts count="18" x14ac:knownFonts="1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  <font>
      <sz val="9"/>
      <color theme="1"/>
      <name val="Trebuchet MS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7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2" borderId="0" applyNumberFormat="0" applyFill="0" applyBorder="0" applyAlignment="0" applyProtection="0"/>
    <xf numFmtId="0" fontId="16" fillId="2" borderId="0" applyNumberFormat="0" applyFill="0" applyBorder="0" applyAlignment="0" applyProtection="0"/>
  </cellStyleXfs>
  <cellXfs count="58">
    <xf numFmtId="0" fontId="0" fillId="2" borderId="0" xfId="0"/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11" fillId="2" borderId="2" xfId="4" applyFill="1" applyBorder="1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left" indent="1"/>
    </xf>
    <xf numFmtId="0" fontId="15" fillId="2" borderId="0" xfId="5" applyBorder="1" applyAlignment="1">
      <alignment horizontal="center"/>
    </xf>
    <xf numFmtId="0" fontId="15" fillId="2" borderId="0" xfId="5" applyAlignment="1">
      <alignment horizontal="center"/>
    </xf>
    <xf numFmtId="0" fontId="15" fillId="2" borderId="0" xfId="5" applyFill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5" fontId="9" fillId="2" borderId="6" xfId="0" applyNumberFormat="1" applyFont="1" applyBorder="1" applyAlignment="1">
      <alignment horizontal="center"/>
    </xf>
    <xf numFmtId="165" fontId="10" fillId="2" borderId="6" xfId="0" applyNumberFormat="1" applyFont="1" applyBorder="1" applyAlignment="1">
      <alignment horizontal="center"/>
    </xf>
    <xf numFmtId="165" fontId="2" fillId="5" borderId="0" xfId="0" applyNumberFormat="1" applyFont="1" applyFill="1" applyAlignment="1">
      <alignment horizontal="right" indent="1"/>
    </xf>
    <xf numFmtId="165" fontId="2" fillId="3" borderId="0" xfId="0" applyNumberFormat="1" applyFont="1" applyFill="1" applyAlignment="1">
      <alignment horizontal="right" indent="1"/>
    </xf>
    <xf numFmtId="165" fontId="2" fillId="4" borderId="0" xfId="0" applyNumberFormat="1" applyFont="1" applyFill="1" applyAlignment="1">
      <alignment horizontal="right" inden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3" fontId="17" fillId="2" borderId="0" xfId="0" applyNumberFormat="1" applyFont="1" applyFill="1" applyBorder="1" applyAlignment="1">
      <alignment horizontal="right" vertical="center" indent="1"/>
    </xf>
    <xf numFmtId="3" fontId="17" fillId="2" borderId="0" xfId="0" applyNumberFormat="1" applyFont="1" applyFill="1" applyAlignment="1">
      <alignment horizontal="right" vertical="center" indent="1"/>
    </xf>
    <xf numFmtId="165" fontId="9" fillId="2" borderId="0" xfId="0" applyNumberFormat="1" applyFont="1" applyFill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7">
    <cellStyle name="Besuchter Hyperlink" xfId="6" builtinId="9" customBuiltin="1"/>
    <cellStyle name="Link" xfId="5" builtinId="8" customBuiltin="1"/>
    <cellStyle name="Standard" xfId="0" builtinId="0" customBuiltin="1"/>
    <cellStyle name="Überschrift" xfId="4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Bargeldtabelle" defaultPivotStyle="PivotStyleLight16">
    <tableStyle name="Bargeldtabelle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Investitionstabelle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Private Tabelle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Altersvorsorgetabell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Tabelle &quot;Gesichert&quot;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Tabelle &quot;Ungesichert&quot;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GUTHABEN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Berechnungen!$B$11:$B$14</c:f>
              <c:strCache>
                <c:ptCount val="4"/>
                <c:pt idx="0">
                  <c:v>BARGELD</c:v>
                </c:pt>
                <c:pt idx="1">
                  <c:v>INVESTITIONEN</c:v>
                </c:pt>
                <c:pt idx="2">
                  <c:v>ALTERSVORSORGE</c:v>
                </c:pt>
                <c:pt idx="3">
                  <c:v>PRIVAT</c:v>
                </c:pt>
              </c:strCache>
            </c:strRef>
          </c:cat>
          <c:val>
            <c:numRef>
              <c:f>Berechnungen!$C$11:$C$14</c:f>
              <c:numCache>
                <c:formatCode>#,##0\ "€"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VERBINDLICHKEITEN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Berechnungen!$B$18:$B$19</c:f>
              <c:strCache>
                <c:ptCount val="2"/>
                <c:pt idx="0">
                  <c:v>UNGESICHERT</c:v>
                </c:pt>
                <c:pt idx="1">
                  <c:v>GESICHERT</c:v>
                </c:pt>
              </c:strCache>
            </c:strRef>
          </c:cat>
          <c:val>
            <c:numRef>
              <c:f>Berechnungen!$C$18:$C$19</c:f>
              <c:numCache>
                <c:formatCode>#,##0\ "€"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GUTHABEN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Berechnungen!$B$11:$B$14</c:f>
              <c:strCache>
                <c:ptCount val="4"/>
                <c:pt idx="0">
                  <c:v>BARGELD</c:v>
                </c:pt>
                <c:pt idx="1">
                  <c:v>INVESTITIONEN</c:v>
                </c:pt>
                <c:pt idx="2">
                  <c:v>ALTERSVORSORGE</c:v>
                </c:pt>
                <c:pt idx="3">
                  <c:v>PRIVAT</c:v>
                </c:pt>
              </c:strCache>
            </c:strRef>
          </c:cat>
          <c:val>
            <c:numRef>
              <c:f>Berechnungen!$C$11:$C$14</c:f>
              <c:numCache>
                <c:formatCode>#,##0\ "€"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VERBINDLICHKEITEN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Berechnungen!$B$11:$B$14</c:f>
              <c:strCache>
                <c:ptCount val="4"/>
                <c:pt idx="0">
                  <c:v>BARGELD</c:v>
                </c:pt>
                <c:pt idx="1">
                  <c:v>INVESTITIONEN</c:v>
                </c:pt>
                <c:pt idx="2">
                  <c:v>ALTERSVORSORGE</c:v>
                </c:pt>
                <c:pt idx="3">
                  <c:v>PRIVAT</c:v>
                </c:pt>
              </c:strCache>
            </c:strRef>
          </c:cat>
          <c:val>
            <c:numRef>
              <c:f>Berechnungen!$C$18:$C$19</c:f>
              <c:numCache>
                <c:formatCode>#,##0\ "€"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Zusammenfassung Guthaben gesamt" descr="Kreisdiagramm mit einer Zusammenfassung des Guthabens" title="Zusammenfassung Guthaben gesam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Zusammenfassung Verbindlichkeiten gesamt" descr="Kreisdiagramm mit einer Zusammenfassung der Verbindlichkeiten" title="Zusammenfassung Verbindlichkeiten gesam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Ungesichert" descr="&quot;&quot;" title="Legendenfarbe &quot;Ungesichert&quot; (rot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Gesichert" descr="&quot;&quot;" title="Legendenfarbe &quot;Gesichert&quot; (rot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Bargeld" descr="&quot;&quot;" title="Legendenfarbe &quot;Bargeld&quot; (grün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itionen" descr="&quot;&quot;" title="Legendenfarbe &quot;Investitionen&quot; (gelb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Altersvorsorge" descr="&quot;&quot;" title="Legendenfarbe &quot;Altervorsorge&quot; (blau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rivat" descr="&quot;&quot;" title="Legendenfarbe &quot;Privat&quot; (purpur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</xdr:row>
      <xdr:rowOff>381000</xdr:rowOff>
    </xdr:from>
    <xdr:to>
      <xdr:col>1</xdr:col>
      <xdr:colOff>2324100</xdr:colOff>
      <xdr:row>10</xdr:row>
      <xdr:rowOff>104775</xdr:rowOff>
    </xdr:to>
    <xdr:graphicFrame macro="">
      <xdr:nvGraphicFramePr>
        <xdr:cNvPr id="10" name="Guthaben gesamt" descr="Kreisdiagramm mit einer Zusammenfassung des Guthabens " title="Zusammenfassung Guthaben gesam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2</xdr:row>
      <xdr:rowOff>419100</xdr:rowOff>
    </xdr:from>
    <xdr:to>
      <xdr:col>1</xdr:col>
      <xdr:colOff>2924175</xdr:colOff>
      <xdr:row>10</xdr:row>
      <xdr:rowOff>142875</xdr:rowOff>
    </xdr:to>
    <xdr:graphicFrame macro="">
      <xdr:nvGraphicFramePr>
        <xdr:cNvPr id="17" name="Verbindlichkeiten gesamt" descr="Kreisdiagramm mit einer Zusammenfassung der Verbindlichkeiten " title="Zusammenfassung Verbindlichkeiten gesam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Barvermögen" displayName="tblBarvermögen" ref="D4:F13" totalsRowCount="1" headerRowDxfId="53" dataDxfId="52" totalsRowDxfId="51">
  <tableColumns count="3">
    <tableColumn id="3" name=" " dataDxfId="50" totalsRowDxfId="49"/>
    <tableColumn id="1" name="BARGELD" totalsRowLabel="ZWISCHENSUMME" dataDxfId="48" totalsRowDxfId="47"/>
    <tableColumn id="2" name="WERT" totalsRowFunction="sum" dataDxfId="46" totalsRowDxfId="45"/>
  </tableColumns>
  <tableStyleInfo name="Bargeldtabelle" showFirstColumn="1" showLastColumn="0" showRowStripes="1" showColumnStripes="0"/>
  <extLst>
    <ext xmlns:x14="http://schemas.microsoft.com/office/spreadsheetml/2009/9/main" uri="{504A1905-F514-4f6f-8877-14C23A59335A}">
      <x14:table altText="Bargeld" altTextSummary="Beschreibung aller Bargeldguthaben und der aktuelle Wert"/>
    </ext>
  </extLst>
</table>
</file>

<file path=xl/tables/table2.xml><?xml version="1.0" encoding="utf-8"?>
<table xmlns="http://schemas.openxmlformats.org/spreadsheetml/2006/main" id="2" name="tblInvestments" displayName="tblInvestments" ref="D16:F23" totalsRowCount="1" headerRowDxfId="44" dataDxfId="43" totalsRowDxfId="42">
  <tableColumns count="3">
    <tableColumn id="3" name=" " dataDxfId="41" totalsRowDxfId="40"/>
    <tableColumn id="1" name="INVESTITIONEN" totalsRowLabel="ZWISCHENSUMME" dataDxfId="39" totalsRowDxfId="38"/>
    <tableColumn id="2" name="WERT" totalsRowFunction="sum" dataDxfId="37" totalsRowDxfId="36"/>
  </tableColumns>
  <tableStyleInfo name="Investitionstabelle" showFirstColumn="1" showLastColumn="0" showRowStripes="1" showColumnStripes="0"/>
  <extLst>
    <ext xmlns:x14="http://schemas.microsoft.com/office/spreadsheetml/2009/9/main" uri="{504A1905-F514-4f6f-8877-14C23A59335A}">
      <x14:table altText="Investitionen" altTextSummary="Beschreibung jeder Investition und der aktuelle Wert"/>
    </ext>
  </extLst>
</table>
</file>

<file path=xl/tables/table3.xml><?xml version="1.0" encoding="utf-8"?>
<table xmlns="http://schemas.openxmlformats.org/spreadsheetml/2006/main" id="3" name="tblRetirement" displayName="tblRetirement" ref="H16:J23" totalsRowCount="1" headerRowDxfId="35" dataDxfId="34" totalsRowDxfId="33">
  <tableColumns count="3">
    <tableColumn id="3" name=" " dataDxfId="32" totalsRowDxfId="31"/>
    <tableColumn id="1" name="ALTERSVORSORGE" totalsRowLabel="ZWISCHENSUMME" dataDxfId="30" totalsRowDxfId="29"/>
    <tableColumn id="2" name="WERT" totalsRowFunction="sum" dataDxfId="28" totalsRowDxfId="27"/>
  </tableColumns>
  <tableStyleInfo name="Altersvorsorgetabelle" showFirstColumn="1" showLastColumn="0" showRowStripes="1" showColumnStripes="0"/>
  <extLst>
    <ext xmlns:x14="http://schemas.microsoft.com/office/spreadsheetml/2009/9/main" uri="{504A1905-F514-4f6f-8877-14C23A59335A}">
      <x14:table altText="Altersvorsorge" altTextSummary="Beschreibung jeder Altersvorsorgemaßnahme und der aktuelle Wert"/>
    </ext>
  </extLst>
</table>
</file>

<file path=xl/tables/table4.xml><?xml version="1.0" encoding="utf-8"?>
<table xmlns="http://schemas.openxmlformats.org/spreadsheetml/2006/main" id="6" name="tblPrivatvermögen" displayName="tblPrivatvermögen" ref="H4:J13" totalsRowCount="1" headerRowDxfId="26" dataDxfId="25" totalsRowDxfId="24">
  <tableColumns count="3">
    <tableColumn id="3" name=" " dataDxfId="23" totalsRowDxfId="22"/>
    <tableColumn id="1" name="PRIVAT" totalsRowLabel="ZWISCHENSUMME" dataDxfId="21" totalsRowDxfId="20"/>
    <tableColumn id="2" name="WERT" totalsRowFunction="sum" dataDxfId="19" totalsRowDxfId="18"/>
  </tableColumns>
  <tableStyleInfo name="Private Tabelle" showFirstColumn="1" showLastColumn="0" showRowStripes="1" showColumnStripes="0"/>
  <extLst>
    <ext xmlns:x14="http://schemas.microsoft.com/office/spreadsheetml/2009/9/main" uri="{504A1905-F514-4f6f-8877-14C23A59335A}">
      <x14:table altText="Privat" altTextSummary="Beschreibung eines jeden persönlichen Guthabens und der aktuelle Wert"/>
    </ext>
  </extLst>
</table>
</file>

<file path=xl/tables/table5.xml><?xml version="1.0" encoding="utf-8"?>
<table xmlns="http://schemas.openxmlformats.org/spreadsheetml/2006/main" id="4" name="tblUngedeckt" displayName="tblUngedeckt" ref="D4:F13" totalsRowCount="1" headerRowDxfId="17" dataDxfId="16" totalsRowDxfId="15">
  <tableColumns count="3">
    <tableColumn id="3" name=" " dataDxfId="14" totalsRowDxfId="13"/>
    <tableColumn id="1" name="UNGESICHERT" totalsRowLabel="ZWISCHENSUMME" dataDxfId="12" totalsRowDxfId="11"/>
    <tableColumn id="2" name="SCHULDEN" totalsRowFunction="sum" dataDxfId="10" totalsRowDxfId="9"/>
  </tableColumns>
  <tableStyleInfo name="Tabelle &quot;Ungesichert&quot;" showFirstColumn="1" showLastColumn="0" showRowStripes="1" showColumnStripes="0"/>
  <extLst>
    <ext xmlns:x14="http://schemas.microsoft.com/office/spreadsheetml/2009/9/main" uri="{504A1905-F514-4f6f-8877-14C23A59335A}">
      <x14:table altText="Ungesichert" altTextSummary="Beschreibung einer jeden ungesicherten Verbindlichkeit und der aktuelle Wert "/>
    </ext>
  </extLst>
</table>
</file>

<file path=xl/tables/table6.xml><?xml version="1.0" encoding="utf-8"?>
<table xmlns="http://schemas.openxmlformats.org/spreadsheetml/2006/main" id="5" name="tblGedeckt" displayName="tblGedeckt" ref="H4:J13" totalsRowCount="1" headerRowDxfId="8" dataDxfId="7" totalsRowDxfId="6">
  <tableColumns count="3">
    <tableColumn id="3" name=" " dataDxfId="5" totalsRowDxfId="4"/>
    <tableColumn id="1" name="GESICHERT" totalsRowLabel="ZWISCHENSUMME" dataDxfId="3" totalsRowDxfId="2"/>
    <tableColumn id="2" name="SCHULDEN" totalsRowFunction="sum" dataDxfId="1" totalsRowDxfId="0"/>
  </tableColumns>
  <tableStyleInfo name="Tabelle &quot;Gesichert&quot;" showFirstColumn="1" showLastColumn="0" showRowStripes="1" showColumnStripes="0"/>
  <extLst>
    <ext xmlns:x14="http://schemas.microsoft.com/office/spreadsheetml/2009/9/main" uri="{504A1905-F514-4f6f-8877-14C23A59335A}">
      <x14:table altText="Gesichert" altTextSummary="Beschreibung einer jeden gesicherten Verbindlichkeit und der aktuelle Wert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baseColWidth="10" defaultColWidth="9" defaultRowHeight="15" x14ac:dyDescent="0.35"/>
  <cols>
    <col min="1" max="1" width="2.5" style="1" customWidth="1"/>
    <col min="2" max="2" width="45.33203125" style="1" customWidth="1"/>
    <col min="3" max="3" width="3" style="1" customWidth="1"/>
    <col min="4" max="4" width="45.33203125" style="1" customWidth="1"/>
    <col min="5" max="5" width="3" style="1" customWidth="1"/>
    <col min="6" max="6" width="5.33203125" style="1" customWidth="1"/>
    <col min="7" max="7" width="45.33203125" style="1" customWidth="1"/>
    <col min="8" max="8" width="2.5" style="1" customWidth="1"/>
    <col min="9" max="16384" width="9" style="1"/>
  </cols>
  <sheetData>
    <row r="1" spans="1:8" s="27" customFormat="1" ht="18.75" customHeight="1" x14ac:dyDescent="0.35">
      <c r="B1" s="28"/>
    </row>
    <row r="2" spans="1:8" s="27" customFormat="1" ht="33.75" customHeight="1" thickBot="1" x14ac:dyDescent="0.55000000000000004">
      <c r="B2" s="26" t="s">
        <v>0</v>
      </c>
      <c r="C2" s="29"/>
      <c r="D2" s="29"/>
      <c r="E2" s="29"/>
      <c r="F2" s="30"/>
      <c r="G2" s="19" t="s">
        <v>8</v>
      </c>
      <c r="H2" s="27" t="s">
        <v>13</v>
      </c>
    </row>
    <row r="3" spans="1:8" s="27" customFormat="1" ht="34.5" customHeight="1" thickTop="1" x14ac:dyDescent="0.35">
      <c r="B3" s="28"/>
    </row>
    <row r="4" spans="1:8" ht="18.75" customHeight="1" x14ac:dyDescent="0.35">
      <c r="C4" s="8"/>
      <c r="D4" s="6"/>
      <c r="E4" s="5"/>
      <c r="F4" s="6"/>
    </row>
    <row r="5" spans="1:8" ht="18.75" customHeight="1" x14ac:dyDescent="0.35">
      <c r="C5" s="8"/>
      <c r="D5" s="6"/>
      <c r="E5" s="5"/>
      <c r="F5" s="6"/>
    </row>
    <row r="6" spans="1:8" ht="18.75" customHeight="1" x14ac:dyDescent="0.35">
      <c r="C6" s="8"/>
      <c r="D6" s="6"/>
      <c r="E6" s="5"/>
      <c r="F6" s="6"/>
    </row>
    <row r="7" spans="1:8" ht="18.75" customHeight="1" x14ac:dyDescent="0.35">
      <c r="C7" s="8"/>
      <c r="D7" s="6"/>
      <c r="E7" s="5"/>
      <c r="F7" s="6"/>
    </row>
    <row r="8" spans="1:8" ht="18.75" customHeight="1" x14ac:dyDescent="0.35">
      <c r="C8" s="8"/>
      <c r="D8" s="6"/>
      <c r="E8" s="5"/>
      <c r="F8" s="6"/>
    </row>
    <row r="9" spans="1:8" ht="18.75" customHeight="1" x14ac:dyDescent="0.35">
      <c r="C9" s="8"/>
      <c r="D9" s="6"/>
      <c r="E9" s="5"/>
      <c r="F9" s="6"/>
    </row>
    <row r="10" spans="1:8" x14ac:dyDescent="0.35">
      <c r="C10" s="8"/>
      <c r="D10" s="6"/>
      <c r="E10" s="5"/>
      <c r="F10" s="6"/>
    </row>
    <row r="11" spans="1:8" ht="42.75" customHeight="1" thickBot="1" x14ac:dyDescent="0.95">
      <c r="A11" s="6"/>
      <c r="B11" s="46">
        <f>EigenKapital</f>
        <v>166600</v>
      </c>
      <c r="C11" s="12"/>
      <c r="D11" s="47">
        <f>GuthabenGesamt</f>
        <v>387800</v>
      </c>
      <c r="E11" s="9"/>
      <c r="F11" s="7"/>
      <c r="G11" s="47">
        <f>VerbindlichkeitenGesamt</f>
        <v>221200</v>
      </c>
    </row>
    <row r="12" spans="1:8" ht="33.75" customHeight="1" x14ac:dyDescent="0.65">
      <c r="B12" s="39" t="s">
        <v>1</v>
      </c>
      <c r="C12" s="15"/>
      <c r="D12" s="23" t="s">
        <v>2</v>
      </c>
      <c r="E12" s="13"/>
      <c r="F12" s="10"/>
      <c r="G12" s="23" t="s">
        <v>9</v>
      </c>
    </row>
    <row r="13" spans="1:8" ht="30.75" customHeight="1" thickBot="1" x14ac:dyDescent="0.4">
      <c r="C13" s="8"/>
      <c r="D13" s="20" t="s">
        <v>3</v>
      </c>
      <c r="E13" s="16"/>
      <c r="F13" s="17"/>
      <c r="G13" s="20" t="s">
        <v>10</v>
      </c>
    </row>
    <row r="14" spans="1:8" ht="30.75" customHeight="1" thickBot="1" x14ac:dyDescent="0.4">
      <c r="C14" s="8"/>
      <c r="D14" s="21" t="s">
        <v>4</v>
      </c>
      <c r="E14" s="16"/>
      <c r="F14" s="17"/>
      <c r="G14" s="20" t="s">
        <v>11</v>
      </c>
    </row>
    <row r="15" spans="1:8" ht="30.75" customHeight="1" thickBot="1" x14ac:dyDescent="0.4">
      <c r="C15" s="8"/>
      <c r="D15" s="21" t="s">
        <v>5</v>
      </c>
      <c r="E15" s="16"/>
      <c r="F15" s="17"/>
      <c r="G15" s="18"/>
    </row>
    <row r="16" spans="1:8" ht="30.75" customHeight="1" thickBot="1" x14ac:dyDescent="0.4">
      <c r="C16" s="8"/>
      <c r="D16" s="21" t="s">
        <v>6</v>
      </c>
      <c r="E16" s="16"/>
      <c r="F16" s="17"/>
      <c r="G16" s="18"/>
    </row>
    <row r="17" spans="3:7" ht="24.75" customHeight="1" x14ac:dyDescent="0.35">
      <c r="C17" s="8"/>
      <c r="D17" s="11"/>
      <c r="E17" s="14"/>
      <c r="F17" s="11"/>
    </row>
    <row r="18" spans="3:7" ht="24.75" customHeight="1" x14ac:dyDescent="0.35">
      <c r="C18" s="8"/>
      <c r="D18" s="33" t="s">
        <v>7</v>
      </c>
      <c r="E18" s="14"/>
      <c r="F18" s="11"/>
      <c r="G18" s="34" t="s">
        <v>12</v>
      </c>
    </row>
    <row r="19" spans="3:7" ht="18.75" customHeight="1" x14ac:dyDescent="0.35">
      <c r="C19" s="8"/>
      <c r="D19" s="6"/>
      <c r="E19" s="5"/>
      <c r="F19" s="6"/>
    </row>
  </sheetData>
  <hyperlinks>
    <hyperlink ref="D18" location="Guthaben!A1" tooltip="Hier klicken, um die Guthaben anzuzeigen" display="GUTHABEN ANZEIGEN &gt;"/>
    <hyperlink ref="G18" location="Verbindlichkeiten!A1" tooltip="Zum Anzeigen von Verbindlichkeiten klicken" display="VERBINDLICHKEITEN ANZEIGEN &gt;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1:K24"/>
  <sheetViews>
    <sheetView showGridLines="0" zoomScaleNormal="100" workbookViewId="0"/>
  </sheetViews>
  <sheetFormatPr baseColWidth="10" defaultColWidth="6.6640625" defaultRowHeight="18.75" customHeight="1" x14ac:dyDescent="0.35"/>
  <cols>
    <col min="1" max="1" width="2.5" style="27" customWidth="1"/>
    <col min="2" max="2" width="51.5" style="28" customWidth="1"/>
    <col min="3" max="3" width="0.5" style="28" customWidth="1"/>
    <col min="4" max="4" width="2.83203125" style="27" customWidth="1"/>
    <col min="5" max="5" width="37.33203125" style="27" customWidth="1"/>
    <col min="6" max="6" width="14.83203125" style="45" customWidth="1"/>
    <col min="7" max="7" width="5.6640625" style="27" customWidth="1"/>
    <col min="8" max="8" width="2.83203125" style="27" customWidth="1"/>
    <col min="9" max="9" width="32.83203125" style="27" customWidth="1"/>
    <col min="10" max="10" width="14.83203125" style="45" customWidth="1"/>
    <col min="11" max="11" width="2.5" style="27" customWidth="1"/>
    <col min="12" max="16384" width="6.6640625" style="27"/>
  </cols>
  <sheetData>
    <row r="1" spans="2:11" ht="18.75" customHeight="1" x14ac:dyDescent="0.35">
      <c r="F1" s="41"/>
      <c r="J1" s="41"/>
    </row>
    <row r="2" spans="2:11" ht="33.75" customHeight="1" thickBot="1" x14ac:dyDescent="0.55000000000000004">
      <c r="B2" s="26" t="s">
        <v>14</v>
      </c>
      <c r="C2" s="26"/>
      <c r="D2" s="29"/>
      <c r="E2" s="29"/>
      <c r="F2" s="42"/>
      <c r="G2" s="29"/>
      <c r="H2" s="30"/>
      <c r="I2" s="22" t="s">
        <v>8</v>
      </c>
      <c r="J2" s="42"/>
      <c r="K2" s="27" t="s">
        <v>13</v>
      </c>
    </row>
    <row r="3" spans="2:11" ht="34.5" customHeight="1" thickTop="1" x14ac:dyDescent="0.35">
      <c r="F3" s="41"/>
      <c r="J3" s="41"/>
    </row>
    <row r="4" spans="2:11" ht="18.75" customHeight="1" x14ac:dyDescent="0.35">
      <c r="D4" s="24" t="s">
        <v>13</v>
      </c>
      <c r="E4" s="24" t="s">
        <v>16</v>
      </c>
      <c r="F4" s="43" t="s">
        <v>33</v>
      </c>
      <c r="H4" s="24" t="s">
        <v>13</v>
      </c>
      <c r="I4" s="24" t="s">
        <v>34</v>
      </c>
      <c r="J4" s="43" t="s">
        <v>33</v>
      </c>
    </row>
    <row r="5" spans="2:11" ht="18.75" customHeight="1" x14ac:dyDescent="0.35">
      <c r="D5" s="24"/>
      <c r="E5" s="24" t="s">
        <v>17</v>
      </c>
      <c r="F5" s="25">
        <v>2000</v>
      </c>
      <c r="H5" s="24"/>
      <c r="I5" s="24" t="s">
        <v>35</v>
      </c>
      <c r="J5" s="25">
        <v>233000</v>
      </c>
    </row>
    <row r="6" spans="2:11" ht="18.75" customHeight="1" x14ac:dyDescent="0.35">
      <c r="D6" s="24"/>
      <c r="E6" s="24" t="s">
        <v>18</v>
      </c>
      <c r="F6" s="25">
        <v>2500</v>
      </c>
      <c r="H6" s="24"/>
      <c r="I6" s="24" t="s">
        <v>36</v>
      </c>
      <c r="J6" s="25"/>
    </row>
    <row r="7" spans="2:11" ht="18.75" customHeight="1" x14ac:dyDescent="0.35">
      <c r="D7" s="24"/>
      <c r="E7" s="24" t="s">
        <v>19</v>
      </c>
      <c r="F7" s="25">
        <v>4000</v>
      </c>
      <c r="H7" s="24"/>
      <c r="I7" s="24" t="s">
        <v>37</v>
      </c>
      <c r="J7" s="25"/>
    </row>
    <row r="8" spans="2:11" ht="18.75" customHeight="1" x14ac:dyDescent="0.35">
      <c r="D8" s="24"/>
      <c r="E8" s="24" t="s">
        <v>20</v>
      </c>
      <c r="F8" s="25">
        <v>3300</v>
      </c>
      <c r="H8" s="24"/>
      <c r="I8" s="24" t="s">
        <v>38</v>
      </c>
      <c r="J8" s="25">
        <v>32000</v>
      </c>
    </row>
    <row r="9" spans="2:11" ht="18.75" customHeight="1" x14ac:dyDescent="0.35">
      <c r="D9" s="24"/>
      <c r="E9" s="24" t="s">
        <v>21</v>
      </c>
      <c r="F9" s="25">
        <v>14000</v>
      </c>
      <c r="H9" s="24"/>
      <c r="I9" s="24" t="s">
        <v>39</v>
      </c>
      <c r="J9" s="25">
        <v>10000</v>
      </c>
    </row>
    <row r="10" spans="2:11" ht="18.75" customHeight="1" x14ac:dyDescent="0.35">
      <c r="D10" s="24"/>
      <c r="E10" s="24" t="s">
        <v>22</v>
      </c>
      <c r="F10" s="25"/>
      <c r="H10" s="24"/>
      <c r="I10" s="24" t="s">
        <v>40</v>
      </c>
      <c r="J10" s="25"/>
    </row>
    <row r="11" spans="2:11" ht="18.75" customHeight="1" x14ac:dyDescent="0.35">
      <c r="D11" s="24"/>
      <c r="E11" s="24" t="s">
        <v>23</v>
      </c>
      <c r="F11" s="25">
        <v>24500</v>
      </c>
      <c r="H11" s="24"/>
      <c r="I11" s="24" t="s">
        <v>41</v>
      </c>
      <c r="J11" s="25">
        <v>1500</v>
      </c>
    </row>
    <row r="12" spans="2:11" ht="18.75" customHeight="1" x14ac:dyDescent="0.35">
      <c r="B12" s="56">
        <f>GuthabenGesamt</f>
        <v>387800</v>
      </c>
      <c r="C12" s="38"/>
      <c r="D12" s="24"/>
      <c r="E12" s="37" t="s">
        <v>24</v>
      </c>
      <c r="F12" s="25"/>
      <c r="I12" s="37" t="s">
        <v>42</v>
      </c>
    </row>
    <row r="13" spans="2:11" ht="18.75" customHeight="1" x14ac:dyDescent="0.35">
      <c r="B13" s="56"/>
      <c r="C13" s="38"/>
      <c r="D13" s="52"/>
      <c r="E13" s="53" t="s">
        <v>25</v>
      </c>
      <c r="F13" s="54">
        <f>SUBTOTAL(109,tblBarvermögen[WERT])</f>
        <v>50300</v>
      </c>
      <c r="H13" s="52"/>
      <c r="I13" s="53" t="s">
        <v>25</v>
      </c>
      <c r="J13" s="54">
        <f>SUBTOTAL(109,tblPrivatvermögen[WERT])</f>
        <v>276500</v>
      </c>
    </row>
    <row r="14" spans="2:11" ht="18.75" customHeight="1" x14ac:dyDescent="0.35">
      <c r="B14" s="51"/>
      <c r="C14" s="38"/>
      <c r="D14" s="52"/>
      <c r="E14" s="53"/>
      <c r="F14" s="54"/>
      <c r="H14" s="52"/>
      <c r="I14" s="53"/>
      <c r="J14" s="54"/>
    </row>
    <row r="15" spans="2:11" ht="18.75" customHeight="1" x14ac:dyDescent="0.35">
      <c r="B15" s="31"/>
      <c r="C15" s="31"/>
      <c r="D15" s="36"/>
      <c r="E15" s="36"/>
      <c r="F15" s="44"/>
    </row>
    <row r="16" spans="2:11" ht="18.75" customHeight="1" x14ac:dyDescent="0.35">
      <c r="B16" s="35" t="s">
        <v>12</v>
      </c>
      <c r="C16" s="35"/>
      <c r="D16" s="24" t="s">
        <v>13</v>
      </c>
      <c r="E16" s="24" t="s">
        <v>26</v>
      </c>
      <c r="F16" s="25" t="s">
        <v>33</v>
      </c>
      <c r="H16" s="24" t="s">
        <v>13</v>
      </c>
      <c r="I16" s="24" t="s">
        <v>43</v>
      </c>
      <c r="J16" s="25" t="s">
        <v>33</v>
      </c>
    </row>
    <row r="17" spans="2:10" ht="18.75" customHeight="1" x14ac:dyDescent="0.35">
      <c r="B17" s="35" t="s">
        <v>15</v>
      </c>
      <c r="C17" s="35"/>
      <c r="D17" s="24"/>
      <c r="E17" s="24" t="s">
        <v>27</v>
      </c>
      <c r="F17" s="25">
        <v>15000</v>
      </c>
      <c r="H17" s="24"/>
      <c r="I17" s="24" t="s">
        <v>44</v>
      </c>
      <c r="J17" s="25"/>
    </row>
    <row r="18" spans="2:10" ht="18.75" customHeight="1" x14ac:dyDescent="0.35">
      <c r="D18" s="24"/>
      <c r="E18" s="24" t="s">
        <v>28</v>
      </c>
      <c r="F18" s="25"/>
      <c r="H18" s="24"/>
      <c r="I18" s="24" t="s">
        <v>45</v>
      </c>
      <c r="J18" s="25"/>
    </row>
    <row r="19" spans="2:10" ht="18.75" customHeight="1" x14ac:dyDescent="0.35">
      <c r="D19" s="24"/>
      <c r="E19" s="24" t="s">
        <v>29</v>
      </c>
      <c r="F19" s="25"/>
      <c r="H19" s="24"/>
      <c r="I19" s="24" t="s">
        <v>46</v>
      </c>
      <c r="J19" s="25"/>
    </row>
    <row r="20" spans="2:10" ht="18.75" customHeight="1" x14ac:dyDescent="0.35">
      <c r="D20" s="24"/>
      <c r="E20" s="24" t="s">
        <v>30</v>
      </c>
      <c r="F20" s="25"/>
      <c r="H20" s="24"/>
      <c r="I20" s="24" t="s">
        <v>47</v>
      </c>
      <c r="J20" s="25">
        <v>46000</v>
      </c>
    </row>
    <row r="21" spans="2:10" ht="18.75" customHeight="1" x14ac:dyDescent="0.35">
      <c r="D21" s="24"/>
      <c r="E21" s="24" t="s">
        <v>31</v>
      </c>
      <c r="F21" s="25"/>
      <c r="H21" s="24"/>
      <c r="I21" s="24" t="s">
        <v>48</v>
      </c>
      <c r="J21" s="25"/>
    </row>
    <row r="22" spans="2:10" ht="18.75" customHeight="1" x14ac:dyDescent="0.35">
      <c r="D22" s="24"/>
      <c r="E22" s="24" t="s">
        <v>32</v>
      </c>
      <c r="F22" s="25"/>
      <c r="H22" s="24"/>
      <c r="I22" s="24" t="s">
        <v>49</v>
      </c>
      <c r="J22" s="25"/>
    </row>
    <row r="23" spans="2:10" ht="18.75" customHeight="1" x14ac:dyDescent="0.35">
      <c r="D23" s="52"/>
      <c r="E23" s="53" t="s">
        <v>25</v>
      </c>
      <c r="F23" s="55">
        <f>SUBTOTAL(109,tblInvestments[WERT])</f>
        <v>15000</v>
      </c>
      <c r="H23" s="52"/>
      <c r="I23" s="53" t="s">
        <v>25</v>
      </c>
      <c r="J23" s="55">
        <f>SUBTOTAL(109,tblRetirement[WERT])</f>
        <v>46000</v>
      </c>
    </row>
    <row r="24" spans="2:10" ht="18.75" customHeight="1" x14ac:dyDescent="0.35">
      <c r="D24" s="40"/>
      <c r="E24" s="40"/>
      <c r="H24" s="40"/>
      <c r="I24" s="40"/>
    </row>
  </sheetData>
  <mergeCells count="1">
    <mergeCell ref="B12:B13"/>
  </mergeCells>
  <hyperlinks>
    <hyperlink ref="B16" location="Verbindlichkeiten!A1" tooltip="Zum Anzeigen von Verbindlichkeiten klicken" display="VERBINDLICHKEITEN ANZEIGEN &gt;"/>
    <hyperlink ref="B17" location="Dashboard!A1" tooltip="Hier klicken, um das Dashboard anzuzeigen" display="&lt; DASHBOARD ANZEIGEN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18"/>
  <sheetViews>
    <sheetView showGridLines="0" zoomScaleNormal="100" workbookViewId="0"/>
  </sheetViews>
  <sheetFormatPr baseColWidth="10" defaultColWidth="6.6640625" defaultRowHeight="18.75" customHeight="1" x14ac:dyDescent="0.35"/>
  <cols>
    <col min="1" max="1" width="2.5" style="27" customWidth="1"/>
    <col min="2" max="2" width="72.83203125" style="27" customWidth="1"/>
    <col min="3" max="3" width="0.5" style="27" customWidth="1"/>
    <col min="4" max="4" width="2.83203125" style="27" customWidth="1"/>
    <col min="5" max="5" width="32.83203125" style="27" customWidth="1"/>
    <col min="6" max="6" width="14.83203125" style="45" customWidth="1"/>
    <col min="7" max="7" width="5.6640625" style="27" customWidth="1"/>
    <col min="8" max="8" width="2.83203125" style="27" customWidth="1"/>
    <col min="9" max="9" width="32.83203125" style="27" customWidth="1"/>
    <col min="10" max="10" width="14.83203125" style="45" customWidth="1"/>
    <col min="11" max="11" width="2.5" style="27" customWidth="1"/>
    <col min="12" max="16384" width="6.6640625" style="27"/>
  </cols>
  <sheetData>
    <row r="1" spans="2:11" ht="18.75" customHeight="1" x14ac:dyDescent="0.35">
      <c r="F1" s="41"/>
      <c r="J1" s="41"/>
    </row>
    <row r="2" spans="2:11" ht="33.75" customHeight="1" thickBot="1" x14ac:dyDescent="0.55000000000000004">
      <c r="B2" s="26" t="s">
        <v>50</v>
      </c>
      <c r="C2" s="26"/>
      <c r="D2" s="29"/>
      <c r="E2" s="29"/>
      <c r="F2" s="42"/>
      <c r="G2" s="29"/>
      <c r="H2" s="32"/>
      <c r="I2" s="22" t="s">
        <v>8</v>
      </c>
      <c r="J2" s="42"/>
      <c r="K2" s="27" t="s">
        <v>13</v>
      </c>
    </row>
    <row r="3" spans="2:11" ht="34.5" customHeight="1" thickTop="1" x14ac:dyDescent="0.35">
      <c r="B3" s="28"/>
      <c r="C3" s="28"/>
      <c r="F3" s="41"/>
      <c r="J3" s="41"/>
    </row>
    <row r="4" spans="2:11" ht="18.75" customHeight="1" x14ac:dyDescent="0.35">
      <c r="D4" s="24" t="s">
        <v>13</v>
      </c>
      <c r="E4" s="24" t="s">
        <v>52</v>
      </c>
      <c r="F4" s="43" t="s">
        <v>61</v>
      </c>
      <c r="H4" s="24" t="s">
        <v>13</v>
      </c>
      <c r="I4" s="24" t="s">
        <v>62</v>
      </c>
      <c r="J4" s="43" t="s">
        <v>61</v>
      </c>
    </row>
    <row r="5" spans="2:11" ht="18.75" customHeight="1" x14ac:dyDescent="0.35">
      <c r="D5" s="24"/>
      <c r="E5" s="24" t="s">
        <v>53</v>
      </c>
      <c r="F5" s="25">
        <v>1200</v>
      </c>
      <c r="H5" s="24"/>
      <c r="I5" s="24" t="s">
        <v>63</v>
      </c>
      <c r="J5" s="25">
        <v>14500</v>
      </c>
    </row>
    <row r="6" spans="2:11" ht="18.75" customHeight="1" x14ac:dyDescent="0.35">
      <c r="D6" s="24"/>
      <c r="E6" s="24" t="s">
        <v>54</v>
      </c>
      <c r="F6" s="25">
        <v>3000</v>
      </c>
      <c r="H6" s="24"/>
      <c r="I6" s="24" t="s">
        <v>64</v>
      </c>
      <c r="J6" s="25"/>
    </row>
    <row r="7" spans="2:11" ht="18.75" customHeight="1" x14ac:dyDescent="0.35">
      <c r="D7" s="24"/>
      <c r="E7" s="24" t="s">
        <v>55</v>
      </c>
      <c r="F7" s="25">
        <v>17500</v>
      </c>
      <c r="H7" s="24"/>
      <c r="I7" s="24" t="s">
        <v>65</v>
      </c>
      <c r="J7" s="25"/>
    </row>
    <row r="8" spans="2:11" ht="18.75" customHeight="1" x14ac:dyDescent="0.35">
      <c r="D8" s="24"/>
      <c r="E8" s="24" t="s">
        <v>56</v>
      </c>
      <c r="F8" s="25"/>
      <c r="H8" s="24"/>
      <c r="I8" s="24" t="s">
        <v>66</v>
      </c>
      <c r="J8" s="25">
        <v>144000</v>
      </c>
    </row>
    <row r="9" spans="2:11" ht="18.75" customHeight="1" x14ac:dyDescent="0.35">
      <c r="D9" s="24"/>
      <c r="E9" s="24" t="s">
        <v>57</v>
      </c>
      <c r="F9" s="25"/>
      <c r="H9" s="24"/>
      <c r="I9" s="24" t="s">
        <v>67</v>
      </c>
      <c r="J9" s="25">
        <v>21000</v>
      </c>
    </row>
    <row r="10" spans="2:11" ht="18.75" customHeight="1" x14ac:dyDescent="0.35">
      <c r="D10" s="24"/>
      <c r="E10" s="24" t="s">
        <v>58</v>
      </c>
      <c r="F10" s="25">
        <v>8000</v>
      </c>
      <c r="H10" s="24"/>
      <c r="I10" s="24" t="s">
        <v>58</v>
      </c>
      <c r="J10" s="25"/>
    </row>
    <row r="11" spans="2:11" ht="18.75" customHeight="1" x14ac:dyDescent="0.35">
      <c r="D11" s="24"/>
      <c r="E11" s="24" t="s">
        <v>59</v>
      </c>
      <c r="F11" s="25">
        <v>6000</v>
      </c>
      <c r="H11" s="24"/>
      <c r="I11" s="24" t="s">
        <v>68</v>
      </c>
      <c r="J11" s="25">
        <v>4000</v>
      </c>
    </row>
    <row r="12" spans="2:11" ht="18.75" customHeight="1" x14ac:dyDescent="0.35">
      <c r="B12" s="56">
        <f>VerbindlichkeitenGesamt</f>
        <v>221200</v>
      </c>
      <c r="C12" s="38"/>
      <c r="E12" s="37" t="s">
        <v>60</v>
      </c>
      <c r="H12" s="24"/>
      <c r="I12" s="24" t="s">
        <v>69</v>
      </c>
      <c r="J12" s="25">
        <v>2000</v>
      </c>
    </row>
    <row r="13" spans="2:11" ht="18.75" customHeight="1" x14ac:dyDescent="0.35">
      <c r="B13" s="56"/>
      <c r="C13" s="38"/>
      <c r="D13" s="53"/>
      <c r="E13" s="53" t="s">
        <v>25</v>
      </c>
      <c r="F13" s="55">
        <f>SUBTOTAL(109,tblUngedeckt[SCHULDEN])</f>
        <v>35700</v>
      </c>
      <c r="H13" s="53"/>
      <c r="I13" s="53" t="s">
        <v>25</v>
      </c>
      <c r="J13" s="55">
        <f>SUBTOTAL(109,tblGedeckt[SCHULDEN])</f>
        <v>185500</v>
      </c>
    </row>
    <row r="14" spans="2:11" ht="18.75" customHeight="1" x14ac:dyDescent="0.35">
      <c r="B14" s="57" t="s">
        <v>9</v>
      </c>
      <c r="C14" s="39"/>
      <c r="D14" s="24"/>
    </row>
    <row r="15" spans="2:11" ht="18.75" customHeight="1" x14ac:dyDescent="0.35">
      <c r="B15" s="57"/>
      <c r="C15" s="39"/>
    </row>
    <row r="17" spans="2:3" ht="18.75" customHeight="1" x14ac:dyDescent="0.35">
      <c r="B17" s="35" t="s">
        <v>51</v>
      </c>
      <c r="C17" s="35"/>
    </row>
    <row r="18" spans="2:3" ht="18.75" customHeight="1" x14ac:dyDescent="0.35">
      <c r="B18" s="35" t="s">
        <v>15</v>
      </c>
      <c r="C18" s="35"/>
    </row>
  </sheetData>
  <mergeCells count="2">
    <mergeCell ref="B12:B13"/>
    <mergeCell ref="B14:B15"/>
  </mergeCells>
  <hyperlinks>
    <hyperlink ref="B17" location="Guthaben!A1" tooltip="Hier klicken, um die Guthaben anzuzeigen" display="&lt; GUTHABEN ANZEIGEN"/>
    <hyperlink ref="B18" location="Dashboard!A1" tooltip="Hier klicken, um das Dashboard anzuzeigen" display="&lt; DASHBOARD ANZEIGEN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baseColWidth="10" defaultColWidth="6.6640625" defaultRowHeight="15" x14ac:dyDescent="0.35"/>
  <cols>
    <col min="2" max="2" width="46.33203125" bestFit="1" customWidth="1"/>
    <col min="3" max="3" width="14.33203125" customWidth="1"/>
  </cols>
  <sheetData>
    <row r="2" spans="2:3" x14ac:dyDescent="0.35">
      <c r="B2" t="s">
        <v>70</v>
      </c>
    </row>
    <row r="11" spans="2:3" ht="17.25" x14ac:dyDescent="0.35">
      <c r="B11" s="4" t="str">
        <f>tblBarvermögen[[#Headers],[BARGELD]]</f>
        <v>BARGELD</v>
      </c>
      <c r="C11" s="48">
        <f>SUM(tblBarvermögen[WERT])</f>
        <v>50300</v>
      </c>
    </row>
    <row r="12" spans="2:3" ht="17.25" x14ac:dyDescent="0.35">
      <c r="B12" s="4" t="str">
        <f>tblInvestments[[#Headers],[INVESTITIONEN]]</f>
        <v>INVESTITIONEN</v>
      </c>
      <c r="C12" s="48">
        <f>SUM(tblInvestments[WERT])</f>
        <v>15000</v>
      </c>
    </row>
    <row r="13" spans="2:3" ht="17.25" x14ac:dyDescent="0.35">
      <c r="B13" s="4" t="str">
        <f>tblRetirement[[#Headers],[ALTERSVORSORGE]]</f>
        <v>ALTERSVORSORGE</v>
      </c>
      <c r="C13" s="48">
        <f>SUM(tblRetirement[WERT])</f>
        <v>46000</v>
      </c>
    </row>
    <row r="14" spans="2:3" ht="17.25" x14ac:dyDescent="0.35">
      <c r="B14" s="4" t="str">
        <f>tblPrivatvermögen[[#Headers],[PRIVAT]]</f>
        <v>PRIVAT</v>
      </c>
      <c r="C14" s="48">
        <f>SUM(tblPrivatvermögen[WERT])</f>
        <v>276500</v>
      </c>
    </row>
    <row r="15" spans="2:3" ht="17.25" x14ac:dyDescent="0.35">
      <c r="B15" s="2" t="s">
        <v>71</v>
      </c>
      <c r="C15" s="49">
        <f>SUM(tblBarvermögen[WERT],tblInvestments[WERT],tblRetirement[WERT],tblPrivatvermögen[WERT])</f>
        <v>387800</v>
      </c>
    </row>
    <row r="18" spans="2:3" ht="17.25" x14ac:dyDescent="0.35">
      <c r="B18" s="4" t="str">
        <f>tblUngedeckt[[#Headers],[UNGESICHERT]]</f>
        <v>UNGESICHERT</v>
      </c>
      <c r="C18" s="48">
        <f>SUM(tblUngedeckt[SCHULDEN])</f>
        <v>35700</v>
      </c>
    </row>
    <row r="19" spans="2:3" ht="17.25" x14ac:dyDescent="0.35">
      <c r="B19" s="4" t="str">
        <f>tblGedeckt[[#Headers],[GESICHERT]]</f>
        <v>GESICHERT</v>
      </c>
      <c r="C19" s="48">
        <f>SUM(tblGedeckt[SCHULDEN])</f>
        <v>185500</v>
      </c>
    </row>
    <row r="20" spans="2:3" ht="17.25" x14ac:dyDescent="0.35">
      <c r="B20" s="2" t="s">
        <v>72</v>
      </c>
      <c r="C20" s="49">
        <f>SUM(tblUngedeckt[SCHULDEN],tblGedeckt[SCHULDEN])</f>
        <v>221200</v>
      </c>
    </row>
    <row r="22" spans="2:3" x14ac:dyDescent="0.35">
      <c r="B22" s="1"/>
      <c r="C22" s="1"/>
    </row>
    <row r="23" spans="2:3" ht="17.25" x14ac:dyDescent="0.35">
      <c r="B23" s="3" t="s">
        <v>73</v>
      </c>
      <c r="C23" s="50">
        <f>C15-C20</f>
        <v>166600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Dashboard</vt:lpstr>
      <vt:lpstr>Guthaben</vt:lpstr>
      <vt:lpstr>Verbindlichkeiten</vt:lpstr>
      <vt:lpstr>Berechnungen</vt:lpstr>
      <vt:lpstr>Dashboard!Druckbereich</vt:lpstr>
      <vt:lpstr>EigenKapital</vt:lpstr>
      <vt:lpstr>GuthabenGesamt</vt:lpstr>
      <vt:lpstr>VerbindlichkeitenGesamt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Cermak</dc:creator>
  <cp:lastModifiedBy>Petr Barborik</cp:lastModifiedBy>
  <dcterms:created xsi:type="dcterms:W3CDTF">2013-10-14T16:26:38Z</dcterms:created>
  <dcterms:modified xsi:type="dcterms:W3CDTF">2014-04-11T07:10:51Z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