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91.xml" ContentType="application/vnd.openxmlformats-officedocument.spreadsheetml.table+xml"/>
  <Override PartName="/xl/tables/table82.xml" ContentType="application/vnd.openxmlformats-officedocument.spreadsheetml.table+xml"/>
  <Override PartName="/xl/tables/table113.xml" ContentType="application/vnd.openxmlformats-officedocument.spreadsheetml.table+xml"/>
  <Override PartName="/xl/tables/table104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75.xml" ContentType="application/vnd.openxmlformats-officedocument.spreadsheetml.table+xml"/>
  <Override PartName="/xl/tables/table26.xml" ContentType="application/vnd.openxmlformats-officedocument.spreadsheetml.table+xml"/>
  <Override PartName="/xl/tables/table67.xml" ContentType="application/vnd.openxmlformats-officedocument.spreadsheetml.table+xml"/>
  <Override PartName="/xl/tables/table18.xml" ContentType="application/vnd.openxmlformats-officedocument.spreadsheetml.table+xml"/>
  <Override PartName="/xl/tables/table59.xml" ContentType="application/vnd.openxmlformats-officedocument.spreadsheetml.table+xml"/>
  <Override PartName="/xl/tables/table410.xml" ContentType="application/vnd.openxmlformats-officedocument.spreadsheetml.table+xml"/>
  <Override PartName="/xl/tables/table311.xml" ContentType="application/vnd.openxmlformats-officedocument.spreadsheetml.table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44.xml" ContentType="application/vnd.openxmlformats-officedocument.spreadsheetml.worksheet+xml"/>
  <Override PartName="/xl/tables/table1212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/>
  <xr:revisionPtr revIDLastSave="0" documentId="13_ncr:1_{B3D5D4CD-B9BF-4043-B1C1-FD832924C406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Start" sheetId="5" r:id="rId1"/>
    <sheet name="Udgifter" sheetId="1" r:id="rId2"/>
    <sheet name="Indtægter" sheetId="2" r:id="rId3"/>
    <sheet name="Sammendrag af indtægter og tab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3" l="1"/>
  <c r="B1" i="3"/>
  <c r="D1" i="2"/>
  <c r="B1" i="2"/>
  <c r="C32" i="1" l="1"/>
  <c r="D32" i="1"/>
  <c r="G24" i="1"/>
  <c r="H24" i="1"/>
  <c r="C25" i="1"/>
  <c r="D25" i="1"/>
  <c r="G19" i="1"/>
  <c r="H19" i="1"/>
  <c r="C19" i="1"/>
  <c r="D19" i="1"/>
  <c r="G11" i="1"/>
  <c r="H11" i="1"/>
  <c r="C11" i="1"/>
  <c r="G4" i="1" s="1"/>
  <c r="D11" i="1"/>
  <c r="H4" i="1" s="1"/>
  <c r="C6" i="3" l="1"/>
  <c r="F7" i="2"/>
  <c r="F8" i="2"/>
  <c r="F9" i="2"/>
  <c r="F13" i="2"/>
  <c r="F14" i="2"/>
  <c r="F15" i="2"/>
  <c r="F19" i="2"/>
  <c r="F20" i="2"/>
  <c r="F21" i="2"/>
  <c r="F25" i="2"/>
  <c r="F26" i="2"/>
  <c r="F27" i="2"/>
  <c r="F28" i="2"/>
  <c r="G7" i="2"/>
  <c r="G8" i="2"/>
  <c r="G9" i="2"/>
  <c r="G13" i="2"/>
  <c r="G14" i="2"/>
  <c r="G15" i="2"/>
  <c r="G19" i="2"/>
  <c r="G20" i="2"/>
  <c r="G21" i="2"/>
  <c r="G25" i="2"/>
  <c r="G26" i="2"/>
  <c r="G27" i="2"/>
  <c r="G28" i="2"/>
  <c r="G29" i="2" l="1"/>
  <c r="F22" i="2"/>
  <c r="F29" i="2"/>
  <c r="G22" i="2"/>
  <c r="G16" i="2"/>
  <c r="F16" i="2"/>
  <c r="F10" i="2"/>
  <c r="G10" i="2"/>
  <c r="D6" i="3"/>
  <c r="G4" i="2" l="1"/>
  <c r="C5" i="3"/>
  <c r="C8" i="3" s="1"/>
  <c r="F4" i="2"/>
  <c r="D5" i="3" s="1"/>
  <c r="D8" i="3" s="1"/>
</calcChain>
</file>

<file path=xl/sharedStrings.xml><?xml version="1.0" encoding="utf-8"?>
<sst xmlns="http://schemas.openxmlformats.org/spreadsheetml/2006/main" count="149" uniqueCount="100">
  <si>
    <t>OM DENNE SKABELON</t>
  </si>
  <si>
    <t>Brug projektmappen Budget for begivenhed til at holde styr på udgifter og indtægter i forbindelse med en begivenhed.</t>
  </si>
  <si>
    <t>Udgifter i alt og Indtægter i alt beregnes automatisk.</t>
  </si>
  <si>
    <t>Bemærk! </t>
  </si>
  <si>
    <t xml:space="preserve">Der er yderligere vejledning at finde i kolonne A i hvert regneark. Denne tekst er skjult med vilje. Du kan fjerne tekst ved at markere kolonne A og derefter vælge SLET. </t>
  </si>
  <si>
    <t>Hvis du vil vide mere om tabeller, skal du trykke på SKIFT og derefter F10, mens du er i en tabel, vælge indstillingen TABEL og derefter vælge ALTERNATIV TEKST</t>
  </si>
  <si>
    <t>Angiv anslåede og faktiske omkostninger for hver kategori i de respektive tabeller i dette regneark og begivenhedens navn i celle D1 for at tilpasse titlen på dette og andre regneark. Undertitlen på dette regneark er i celle H1. I cellerne i denne kolonne vises en udførlig vejledning i, hvordan man bruger dette regneark. Den næste vejledning er i celle A3.</t>
  </si>
  <si>
    <t>"Udgifter i alt" står i cellen til højre, "Anslåede" i celle G3 og "Faktiske" i H3.</t>
  </si>
  <si>
    <t>Anslåede udgifter i alt i G4 og Faktiske udgifter i alt i H4 beregnes automatisk. Den næste vejledning er i celle A6.</t>
  </si>
  <si>
    <t>Angiv udgifter til lokalitet i tabellen, der begynder i cellen til højre, og forfriskninger i tabellen, der begynder i celle F6. Den næste vejledning er i celle A13.</t>
  </si>
  <si>
    <t>Angiv udgifter til dekoration i tabellen, der begynder i cellen til højre, og programudgifter i tabellen, der begynder i celle F13. Den næste vejledning er i celle A21.</t>
  </si>
  <si>
    <t>Angiv udgifter til reklame i tabellen, der begynder i cellen til højre, og præmieudgifter i tabellen, der begynder i celle F21. Den næste vejledning er i celle A27</t>
  </si>
  <si>
    <t>Angiv diverse udgifter i tabellen, der begynder i cellen til højre.</t>
  </si>
  <si>
    <t>Begivenhedsbudget for</t>
  </si>
  <si>
    <t>UDGIFTER I ALT</t>
  </si>
  <si>
    <t>Lokalitet</t>
  </si>
  <si>
    <t>Leje af lokaler</t>
  </si>
  <si>
    <t>Personale på lokalitet</t>
  </si>
  <si>
    <t>Udstyr</t>
  </si>
  <si>
    <t>Borde og stole</t>
  </si>
  <si>
    <t>Dekorationer</t>
  </si>
  <si>
    <t>Blomster</t>
  </si>
  <si>
    <t>Stearinlys</t>
  </si>
  <si>
    <t>Belysning</t>
  </si>
  <si>
    <t>Balloner</t>
  </si>
  <si>
    <t>Papirvarer</t>
  </si>
  <si>
    <t>Reklame</t>
  </si>
  <si>
    <t>Grafikarbejder</t>
  </si>
  <si>
    <t>Fotokopiering/udskrivning</t>
  </si>
  <si>
    <t>Porto</t>
  </si>
  <si>
    <t>Diverse</t>
  </si>
  <si>
    <t>Telefon</t>
  </si>
  <si>
    <t>Transport</t>
  </si>
  <si>
    <t>Kontorartikler</t>
  </si>
  <si>
    <t>Faxtjenester</t>
  </si>
  <si>
    <t>Anslået</t>
  </si>
  <si>
    <t>Navn på begivenhed</t>
  </si>
  <si>
    <t>Faktisk</t>
  </si>
  <si>
    <t>Forfriskninger</t>
  </si>
  <si>
    <t>Mad</t>
  </si>
  <si>
    <t>Drikkevarer</t>
  </si>
  <si>
    <t>Linned</t>
  </si>
  <si>
    <t>Personale og drikkepenge</t>
  </si>
  <si>
    <t>Program</t>
  </si>
  <si>
    <t>Optrædende</t>
  </si>
  <si>
    <t>Talere</t>
  </si>
  <si>
    <t>Rejse</t>
  </si>
  <si>
    <t>Hotel</t>
  </si>
  <si>
    <t>Andet</t>
  </si>
  <si>
    <t>Præmier</t>
  </si>
  <si>
    <t>Ordensbånd/mindeplader/trofæer</t>
  </si>
  <si>
    <t>Gaver</t>
  </si>
  <si>
    <t>UDGIFTER</t>
  </si>
  <si>
    <t>Angiv de anslåede og faktiske indtægter for hver kategori i de respektive tabeller i dette regneark. Titlen på dette regneark opdateres automatisk i cellerne til højre. Undertitlen vises i celle G1. I cellerne i denne kolonne vises en udførlig vejledning i, hvordan man bruger dette regneark. Den næste vejledning er i celle A3.</t>
  </si>
  <si>
    <t>"Indtægter i alt" står i cellen til højre, "Anslåede" i celle F3 og "Faktiske" i G3.</t>
  </si>
  <si>
    <t>Anslåede indtægter i alt beregnes automatisk i celle F4 og Faktiske indtægter i alt i G4.</t>
  </si>
  <si>
    <t>"Entreindtægter" findes i cellen til højre.</t>
  </si>
  <si>
    <t>Angiv det anslåede og faktiske antal deltagere med billetpriser i tabellen, der begynder i cellen til højre. Anslåede og faktiske entreindtægter beregnes automatisk. Den næste vejledning er i celle A11.</t>
  </si>
  <si>
    <t>"Annoncer i program" er i cellen til højre.</t>
  </si>
  <si>
    <t>Angiv anslåede og faktiske antal annoncer i programmet og annoncepriser i tabellen, der begynder i cellen til højre. Anslåede og faktiske indtægter fra annoncer beregnes automatisk. Den næste vejledning er i celle A17.</t>
  </si>
  <si>
    <t>Udstillere eller leverandører er i cellen til højre.</t>
  </si>
  <si>
    <t>Angiv det anslåede og faktiske antal udstillere og leverandører samt priser for standpladser i tabellen, der begynder i cellen til højre. Anslåede og faktiske indtægter beregnes automatisk. Den næste vejledning er i celle A23.</t>
  </si>
  <si>
    <t>"Salg af varer" er i cellen til højre.</t>
  </si>
  <si>
    <t>Angiv anslåede og faktiske antal solgte varer samt varepriser i tabellen, der begynder i cellen til højre. Anslåede og faktiske indtægter beregnes automatisk.</t>
  </si>
  <si>
    <t>INDTÆGTER I ALT</t>
  </si>
  <si>
    <t>ENTREINDTÆGTER</t>
  </si>
  <si>
    <t>Anslået antal</t>
  </si>
  <si>
    <t>ANNONCER I PROGRAMMET</t>
  </si>
  <si>
    <t>UDSTILLERE/LEVERANDØRER</t>
  </si>
  <si>
    <t>SALG AF VARER</t>
  </si>
  <si>
    <t>Faktisk antal</t>
  </si>
  <si>
    <t>Type</t>
  </si>
  <si>
    <t>Voksne @</t>
  </si>
  <si>
    <t>Børn @</t>
  </si>
  <si>
    <t>Andre @</t>
  </si>
  <si>
    <t>Omslag @</t>
  </si>
  <si>
    <t>Halve sider @</t>
  </si>
  <si>
    <t>Kvarte sider @</t>
  </si>
  <si>
    <t>Store standpladser @</t>
  </si>
  <si>
    <t>Mellem standpladser @</t>
  </si>
  <si>
    <t>Små standpladser @</t>
  </si>
  <si>
    <t>Varer @</t>
  </si>
  <si>
    <t>Pris</t>
  </si>
  <si>
    <t>Anslåede indtægter</t>
  </si>
  <si>
    <t>INDTÆGTER</t>
  </si>
  <si>
    <t>Faktiske indtægter</t>
  </si>
  <si>
    <t>Oversigten og diagrammet med fortjeneste og tab, der viser indtægter og udgifter i alt, opdateres automatisk i dette regneark. Titlen på dette regneark opdateres automatisk i cellerne til højre. Undertitlen vises i celle G1 og G2. I cellerne i denne kolonne vises en udførlig vejledning i, hvordan man bruger dette regneark. Den næste vejledning er i celle A3.</t>
  </si>
  <si>
    <t>Søjlediagram, der sammenligner anslåede indtægter og udgifter med faktiske indtægter og udgifter, er i celle E3.</t>
  </si>
  <si>
    <t>Oversigtstabellen, der begynder i cellen til højre, opdateres automatisk. Den næste vejledning er i celle A8.</t>
  </si>
  <si>
    <t>Anslået fortjeneste eller tab i alt beregnes automatisk i celle C8 og Faktisk fortjeneste eller tab i alt i celle D8.</t>
  </si>
  <si>
    <t xml:space="preserve"> I alt</t>
  </si>
  <si>
    <t>Udgifter i alt</t>
  </si>
  <si>
    <t>Samlet fortjeneste
(eller tab)</t>
  </si>
  <si>
    <t>Liggende søjlediagram, der viser en sammenligning af anslåede indtægter og udgifter samt faktiske indtægter og udgifter, er i denne celle.</t>
  </si>
  <si>
    <t xml:space="preserve">FORTJENESTE </t>
  </si>
  <si>
    <t>Oversigt over tab</t>
  </si>
  <si>
    <t>Udfyld med navn på begivenhed, og angiv oplysninger i tabellerne i regnearkene Udgifter og Indtægter.</t>
  </si>
  <si>
    <t>Indtægter i alt</t>
  </si>
  <si>
    <t>Oversigten og diagrammet over fortjeneste og tab opdateres automatisk i regnearket Sammendrag af indtægter og tab.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</si>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</sst>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kr.&quot;\ #,##0.00;[Red]&quot;kr.&quot;\ \-#,##0.00"/>
    <numFmt numFmtId="165" formatCode=";;;"/>
  </numFmts>
  <fonts count="27" x14ac:knownFonts="1">
    <font>
      <sz val="10"/>
      <name val="Arial"/>
    </font>
    <font>
      <sz val="8"/>
      <name val="Arial"/>
      <family val="2"/>
    </font>
    <font>
      <sz val="10"/>
      <name val="Lucida Sans"/>
      <family val="2"/>
      <scheme val="minor"/>
    </font>
    <font>
      <sz val="9"/>
      <name val="Lucida Sans"/>
      <family val="2"/>
      <scheme val="minor"/>
    </font>
    <font>
      <b/>
      <sz val="10"/>
      <name val="Century Gothic"/>
      <family val="2"/>
      <scheme val="major"/>
    </font>
    <font>
      <b/>
      <sz val="18"/>
      <color theme="0"/>
      <name val="Century Gothic"/>
      <family val="2"/>
      <scheme val="major"/>
    </font>
    <font>
      <sz val="10"/>
      <color theme="0"/>
      <name val="Century Gothic"/>
      <family val="2"/>
      <scheme val="major"/>
    </font>
    <font>
      <sz val="9"/>
      <color theme="0"/>
      <name val="Lucida Sans"/>
      <family val="2"/>
      <scheme val="minor"/>
    </font>
    <font>
      <sz val="11"/>
      <name val="Lucida Sans"/>
      <family val="2"/>
      <scheme val="minor"/>
    </font>
    <font>
      <sz val="12"/>
      <name val="Lucida Sans"/>
      <family val="2"/>
      <scheme val="minor"/>
    </font>
    <font>
      <b/>
      <sz val="12"/>
      <color theme="0"/>
      <name val="Lucida Sans"/>
      <family val="2"/>
      <scheme val="minor"/>
    </font>
    <font>
      <b/>
      <sz val="9"/>
      <color theme="1"/>
      <name val="Lucida Sans"/>
      <family val="2"/>
      <scheme val="minor"/>
    </font>
    <font>
      <sz val="9"/>
      <color theme="1"/>
      <name val="Lucida Sans"/>
      <family val="2"/>
      <scheme val="minor"/>
    </font>
    <font>
      <sz val="10"/>
      <color theme="1"/>
      <name val="Lucida Sans"/>
      <family val="2"/>
      <scheme val="minor"/>
    </font>
    <font>
      <sz val="10"/>
      <name val="Arial"/>
      <family val="2"/>
    </font>
    <font>
      <b/>
      <sz val="12"/>
      <color theme="0"/>
      <name val="Century Gothic"/>
      <family val="2"/>
      <scheme val="major"/>
    </font>
    <font>
      <b/>
      <sz val="22"/>
      <color theme="4"/>
      <name val="Century Gothic"/>
      <family val="2"/>
      <scheme val="major"/>
    </font>
    <font>
      <sz val="22"/>
      <color theme="4"/>
      <name val="Century Gothic"/>
      <family val="2"/>
      <scheme val="major"/>
    </font>
    <font>
      <b/>
      <sz val="12"/>
      <color theme="4"/>
      <name val="Lucida Sans"/>
      <family val="2"/>
      <scheme val="minor"/>
    </font>
    <font>
      <b/>
      <sz val="12"/>
      <color theme="4"/>
      <name val="Century Gothic"/>
      <family val="2"/>
      <scheme val="major"/>
    </font>
    <font>
      <b/>
      <sz val="13"/>
      <color theme="3"/>
      <name val="Lucida Sans"/>
      <family val="2"/>
      <scheme val="minor"/>
    </font>
    <font>
      <b/>
      <sz val="16"/>
      <color theme="0"/>
      <name val="Century Gothic"/>
      <family val="2"/>
      <scheme val="major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Lucida Sans"/>
      <family val="2"/>
      <scheme val="minor"/>
    </font>
    <font>
      <sz val="11"/>
      <color theme="1"/>
      <name val="Calibri"/>
      <family val="2"/>
    </font>
    <font>
      <sz val="10"/>
      <color theme="1"/>
      <name val="Century Gothic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22"/>
      </patternFill>
    </fill>
    <fill>
      <patternFill patternType="solid">
        <fgColor theme="4" tint="-0.249977111117893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22"/>
      </patternFill>
    </fill>
    <fill>
      <patternFill patternType="solid">
        <fgColor theme="5" tint="-0.249977111117893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0" fontId="16" fillId="4" borderId="0" applyNumberFormat="0" applyBorder="0" applyAlignment="0" applyProtection="0"/>
    <xf numFmtId="0" fontId="14" fillId="0" borderId="0"/>
    <xf numFmtId="0" fontId="20" fillId="0" borderId="1" applyNumberFormat="0" applyFill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9" fillId="0" borderId="0" xfId="0" applyFont="1"/>
    <xf numFmtId="0" fontId="13" fillId="0" borderId="0" xfId="0" applyFont="1"/>
    <xf numFmtId="0" fontId="1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3" fillId="0" borderId="0" xfId="0" applyFont="1" applyAlignment="1">
      <alignment horizontal="right" indent="1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left" indent="1"/>
    </xf>
    <xf numFmtId="0" fontId="11" fillId="6" borderId="0" xfId="0" applyFont="1" applyFill="1" applyAlignment="1">
      <alignment vertical="center"/>
    </xf>
    <xf numFmtId="0" fontId="13" fillId="5" borderId="0" xfId="0" applyFont="1" applyFill="1" applyAlignment="1">
      <alignment horizontal="right" indent="1"/>
    </xf>
    <xf numFmtId="0" fontId="4" fillId="5" borderId="0" xfId="2" applyFont="1" applyFill="1" applyAlignment="1">
      <alignment horizontal="right" indent="1"/>
    </xf>
    <xf numFmtId="0" fontId="5" fillId="8" borderId="0" xfId="0" applyFont="1" applyFill="1" applyAlignment="1">
      <alignment horizontal="left" vertical="center" indent="1"/>
    </xf>
    <xf numFmtId="0" fontId="6" fillId="8" borderId="0" xfId="0" applyFont="1" applyFill="1" applyAlignment="1">
      <alignment vertical="center"/>
    </xf>
    <xf numFmtId="0" fontId="5" fillId="8" borderId="0" xfId="0" applyFont="1" applyFill="1" applyAlignment="1">
      <alignment horizontal="right" vertical="center" indent="1"/>
    </xf>
    <xf numFmtId="0" fontId="2" fillId="5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7" fillId="4" borderId="0" xfId="0" applyFont="1" applyFill="1" applyAlignment="1">
      <alignment vertical="center"/>
    </xf>
    <xf numFmtId="0" fontId="16" fillId="4" borderId="0" xfId="1" applyAlignment="1">
      <alignment horizontal="right" vertical="center" indent="1"/>
    </xf>
    <xf numFmtId="0" fontId="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indent="1"/>
    </xf>
    <xf numFmtId="0" fontId="14" fillId="0" borderId="0" xfId="0" applyFont="1" applyAlignment="1">
      <alignment horizontal="right" vertical="center" indent="1"/>
    </xf>
    <xf numFmtId="0" fontId="0" fillId="0" borderId="0" xfId="0" applyAlignment="1">
      <alignment vertical="center"/>
    </xf>
    <xf numFmtId="0" fontId="19" fillId="4" borderId="0" xfId="0" applyFont="1" applyFill="1" applyAlignment="1">
      <alignment horizontal="right" vertical="top" indent="1"/>
    </xf>
    <xf numFmtId="0" fontId="16" fillId="4" borderId="0" xfId="1" applyAlignment="1">
      <alignment horizontal="right" vertical="top" indent="1"/>
    </xf>
    <xf numFmtId="0" fontId="17" fillId="4" borderId="0" xfId="0" applyFont="1" applyFill="1"/>
    <xf numFmtId="0" fontId="16" fillId="4" borderId="0" xfId="1" applyAlignment="1">
      <alignment horizontal="right" indent="1"/>
    </xf>
    <xf numFmtId="0" fontId="9" fillId="0" borderId="0" xfId="0" applyFont="1" applyAlignment="1">
      <alignment horizontal="right" vertical="center" indent="2"/>
    </xf>
    <xf numFmtId="0" fontId="9" fillId="0" borderId="0" xfId="0" applyFont="1" applyAlignment="1">
      <alignment horizontal="right" vertical="center" indent="1"/>
    </xf>
    <xf numFmtId="0" fontId="8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right" vertical="center" indent="1"/>
    </xf>
    <xf numFmtId="0" fontId="16" fillId="4" borderId="0" xfId="1" applyAlignment="1">
      <alignment vertical="center"/>
    </xf>
    <xf numFmtId="0" fontId="16" fillId="4" borderId="0" xfId="1" applyAlignment="1">
      <alignment horizontal="left"/>
    </xf>
    <xf numFmtId="0" fontId="15" fillId="7" borderId="0" xfId="0" applyFont="1" applyFill="1" applyAlignment="1">
      <alignment horizontal="right" vertical="center" indent="2"/>
    </xf>
    <xf numFmtId="0" fontId="15" fillId="7" borderId="0" xfId="0" applyFont="1" applyFill="1" applyAlignment="1">
      <alignment horizontal="right" vertical="center" indent="1"/>
    </xf>
    <xf numFmtId="0" fontId="18" fillId="0" borderId="0" xfId="0" applyFont="1"/>
    <xf numFmtId="0" fontId="22" fillId="0" borderId="0" xfId="0" applyFont="1" applyAlignment="1">
      <alignment wrapText="1"/>
    </xf>
    <xf numFmtId="0" fontId="21" fillId="9" borderId="0" xfId="3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4" fillId="0" borderId="0" xfId="0" applyFont="1"/>
    <xf numFmtId="0" fontId="2" fillId="5" borderId="0" xfId="0" applyFont="1" applyFill="1" applyAlignment="1">
      <alignment horizontal="right" vertical="center"/>
    </xf>
    <xf numFmtId="0" fontId="12" fillId="0" borderId="0" xfId="0" applyFont="1" applyAlignment="1">
      <alignment horizontal="right" vertical="center" indent="1"/>
    </xf>
    <xf numFmtId="0" fontId="25" fillId="0" borderId="0" xfId="0" applyFont="1" applyAlignment="1">
      <alignment vertical="center"/>
    </xf>
    <xf numFmtId="165" fontId="10" fillId="7" borderId="0" xfId="0" applyNumberFormat="1" applyFont="1" applyFill="1" applyAlignment="1">
      <alignment vertical="center"/>
    </xf>
    <xf numFmtId="0" fontId="22" fillId="0" borderId="0" xfId="0" applyFont="1" applyAlignment="1">
      <alignment vertical="top" wrapText="1"/>
    </xf>
    <xf numFmtId="0" fontId="26" fillId="8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indent="1"/>
    </xf>
    <xf numFmtId="164" fontId="2" fillId="0" borderId="0" xfId="0" applyNumberFormat="1" applyFont="1" applyAlignment="1">
      <alignment horizontal="right" indent="1"/>
    </xf>
    <xf numFmtId="164" fontId="0" fillId="0" borderId="0" xfId="0" applyNumberFormat="1" applyAlignment="1">
      <alignment horizontal="right" indent="1"/>
    </xf>
    <xf numFmtId="164" fontId="0" fillId="0" borderId="0" xfId="0" applyNumberFormat="1" applyFont="1" applyFill="1" applyBorder="1" applyAlignment="1" applyProtection="1">
      <alignment horizontal="right" indent="1"/>
    </xf>
    <xf numFmtId="164" fontId="12" fillId="0" borderId="0" xfId="0" applyNumberFormat="1" applyFont="1" applyAlignment="1">
      <alignment horizontal="right" vertical="center" indent="1"/>
    </xf>
    <xf numFmtId="164" fontId="12" fillId="0" borderId="0" xfId="0" applyNumberFormat="1" applyFont="1" applyAlignment="1">
      <alignment horizontal="right" indent="1"/>
    </xf>
    <xf numFmtId="164" fontId="3" fillId="0" borderId="0" xfId="0" applyNumberFormat="1" applyFont="1" applyAlignment="1">
      <alignment horizontal="right" vertical="center" indent="1"/>
    </xf>
    <xf numFmtId="164" fontId="11" fillId="6" borderId="0" xfId="0" applyNumberFormat="1" applyFont="1" applyFill="1" applyAlignment="1">
      <alignment horizontal="right" vertical="center" indent="1"/>
    </xf>
    <xf numFmtId="0" fontId="14" fillId="0" borderId="0" xfId="0" applyFont="1" applyAlignment="1">
      <alignment vertical="center"/>
    </xf>
    <xf numFmtId="164" fontId="0" fillId="0" borderId="0" xfId="0" applyNumberFormat="1" applyAlignment="1">
      <alignment horizontal="right" vertical="center" indent="1"/>
    </xf>
    <xf numFmtId="164" fontId="14" fillId="0" borderId="0" xfId="0" applyNumberFormat="1" applyFont="1" applyAlignment="1">
      <alignment horizontal="right" vertical="center" indent="1"/>
    </xf>
    <xf numFmtId="164" fontId="0" fillId="0" borderId="0" xfId="0" applyNumberFormat="1" applyAlignment="1">
      <alignment vertical="center"/>
    </xf>
    <xf numFmtId="164" fontId="8" fillId="0" borderId="0" xfId="0" applyNumberFormat="1" applyFont="1" applyAlignment="1">
      <alignment horizontal="right" vertical="center" indent="2"/>
    </xf>
    <xf numFmtId="164" fontId="8" fillId="0" borderId="0" xfId="0" applyNumberFormat="1" applyFont="1" applyAlignment="1">
      <alignment horizontal="right" vertical="center" indent="1"/>
    </xf>
    <xf numFmtId="164" fontId="8" fillId="4" borderId="0" xfId="0" applyNumberFormat="1" applyFont="1" applyFill="1" applyAlignment="1">
      <alignment horizontal="right" vertical="center" indent="2"/>
    </xf>
    <xf numFmtId="164" fontId="8" fillId="4" borderId="0" xfId="0" applyNumberFormat="1" applyFont="1" applyFill="1" applyAlignment="1">
      <alignment horizontal="right" vertical="center" indent="1"/>
    </xf>
    <xf numFmtId="164" fontId="10" fillId="2" borderId="0" xfId="0" applyNumberFormat="1" applyFont="1" applyFill="1" applyAlignment="1">
      <alignment horizontal="right" vertical="center" indent="2"/>
    </xf>
    <xf numFmtId="164" fontId="10" fillId="2" borderId="0" xfId="0" applyNumberFormat="1" applyFont="1" applyFill="1" applyAlignment="1">
      <alignment horizontal="right" vertical="center" indent="1"/>
    </xf>
    <xf numFmtId="0" fontId="15" fillId="7" borderId="0" xfId="0" applyFont="1" applyFill="1" applyAlignment="1">
      <alignment horizontal="center" vertical="center"/>
    </xf>
    <xf numFmtId="0" fontId="16" fillId="4" borderId="0" xfId="1" applyAlignment="1">
      <alignment horizontal="left" vertical="center" indent="3"/>
    </xf>
    <xf numFmtId="0" fontId="16" fillId="4" borderId="0" xfId="1" applyAlignment="1">
      <alignment horizontal="left" vertical="center"/>
    </xf>
    <xf numFmtId="0" fontId="16" fillId="4" borderId="0" xfId="1" applyAlignment="1">
      <alignment horizontal="left" indent="2"/>
    </xf>
  </cellXfs>
  <cellStyles count="4">
    <cellStyle name="Heading 2" xfId="3" builtinId="17"/>
    <cellStyle name="Normal" xfId="0" builtinId="0" customBuiltin="1"/>
    <cellStyle name="Normal 2" xfId="2" xr:uid="{00000000-0005-0000-0000-000001000000}"/>
    <cellStyle name="Title" xfId="1" builtinId="15" customBuiltin="1"/>
  </cellStyles>
  <dxfs count="121">
    <dxf>
      <numFmt numFmtId="164" formatCode="&quot;kr.&quot;\ #,##0.00;[Red]&quot;kr.&quot;\ \-#,##0.00"/>
    </dxf>
    <dxf>
      <numFmt numFmtId="164" formatCode="&quot;kr.&quot;\ #,##0.00;[Red]&quot;kr.&quot;\ \-#,##0.00"/>
    </dxf>
    <dxf>
      <fill>
        <patternFill patternType="solid">
          <fgColor indexed="22"/>
          <bgColor theme="5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numFmt numFmtId="164" formatCode="&quot;kr.&quot;\ #,##0.00;[Red]&quot;kr.&quot;\ \-#,##0.00"/>
      <alignment horizontal="general" vertical="center" textRotation="0" wrapText="0" indent="0" justifyLastLine="0" shrinkToFit="0" readingOrder="0"/>
    </dxf>
    <dxf>
      <numFmt numFmtId="164" formatCode="&quot;kr.&quot;\ #,##0.00;[Red]&quot;kr.&quot;\ \-#,##0.00"/>
    </dxf>
    <dxf>
      <numFmt numFmtId="164" formatCode="&quot;kr.&quot;\ #,##0.00;[Red]&quot;kr.&quot;\ \-#,##0.00"/>
      <alignment horizontal="general" vertical="center" textRotation="0" wrapText="0" indent="0" justifyLastLine="0" shrinkToFit="0" readingOrder="0"/>
    </dxf>
    <dxf>
      <numFmt numFmtId="164" formatCode="&quot;kr.&quot;\ #,##0.00;[Red]&quot;kr.&quot;\ \-#,##0.00"/>
    </dxf>
    <dxf>
      <alignment horizontal="general" vertical="center" textRotation="0" wrapText="0" indent="0" justifyLastLine="0" shrinkToFit="0" readingOrder="0"/>
    </dxf>
    <dxf>
      <numFmt numFmtId="164" formatCode="&quot;kr.&quot;\ #,##0.00;[Red]&quot;kr.&quot;\ \-#,##0.00"/>
    </dxf>
    <dxf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numFmt numFmtId="164" formatCode="&quot;kr.&quot;\ #,##0.00;[Red]&quot;kr.&quot;\ \-#,##0.00"/>
      <alignment horizontal="general" vertical="center" textRotation="0" wrapText="0" indent="0" justifyLastLine="0" shrinkToFit="0" readingOrder="0"/>
    </dxf>
    <dxf>
      <numFmt numFmtId="164" formatCode="&quot;kr.&quot;\ #,##0.00;[Red]&quot;kr.&quot;\ \-#,##0.00"/>
    </dxf>
    <dxf>
      <numFmt numFmtId="164" formatCode="&quot;kr.&quot;\ #,##0.00;[Red]&quot;kr.&quot;\ \-#,##0.00"/>
      <alignment horizontal="general" vertical="center" textRotation="0" wrapText="0" indent="0" justifyLastLine="0" shrinkToFit="0" readingOrder="0"/>
    </dxf>
    <dxf>
      <numFmt numFmtId="164" formatCode="&quot;kr.&quot;\ #,##0.00;[Red]&quot;kr.&quot;\ \-#,##0.00"/>
    </dxf>
    <dxf>
      <alignment horizontal="general" vertical="center" textRotation="0" wrapText="0" indent="0" justifyLastLine="0" shrinkToFit="0" readingOrder="0"/>
    </dxf>
    <dxf>
      <numFmt numFmtId="164" formatCode="&quot;kr.&quot;\ #,##0.00;[Red]&quot;kr.&quot;\ \-#,##0.00"/>
    </dxf>
    <dxf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numFmt numFmtId="164" formatCode="&quot;kr.&quot;\ #,##0.00;[Red]&quot;kr.&quot;\ \-#,##0.00"/>
      <alignment horizontal="right" vertical="center" textRotation="0" wrapText="0" indent="1" justifyLastLine="0" shrinkToFit="0" readingOrder="0"/>
    </dxf>
    <dxf>
      <numFmt numFmtId="164" formatCode="&quot;kr.&quot;\ #,##0.00;[Red]&quot;kr.&quot;\ \-#,##0.00"/>
      <alignment horizontal="right" vertical="center" textRotation="0" wrapText="0" relativeIndent="1" justifyLastLine="0" shrinkToFit="0" readingOrder="0"/>
    </dxf>
    <dxf>
      <numFmt numFmtId="164" formatCode="&quot;kr.&quot;\ #,##0.00;[Red]&quot;kr.&quot;\ \-#,##0.00"/>
      <alignment horizontal="right" vertical="center" textRotation="0" wrapText="0" indent="1" justifyLastLine="0" shrinkToFit="0" readingOrder="0"/>
    </dxf>
    <dxf>
      <numFmt numFmtId="164" formatCode="&quot;kr.&quot;\ #,##0.00;[Red]&quot;kr.&quot;\ \-#,##0.00"/>
      <alignment horizontal="right" vertical="center" textRotation="0" wrapText="0" relative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164" formatCode="&quot;kr.&quot;\ #,##0.00;[Red]&quot;kr.&quot;\ \-#,##0.00"/>
      <alignment horizontal="right" vertical="center" textRotation="0" wrapText="0" relative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relative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1" justifyLastLine="0" shrinkToFit="0" readingOrder="0"/>
    </dxf>
    <dxf>
      <alignment horizontal="right" vertical="center" textRotation="0" wrapText="0" relative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kr.&quot;\ #,##0.00;[Red]&quot;kr.&quot;\ \-#,##0.00"/>
      <alignment horizontal="right" vertical="center" textRotation="0" wrapText="0" indent="1" justifyLastLine="0" shrinkToFit="0" readingOrder="0"/>
    </dxf>
    <dxf>
      <numFmt numFmtId="164" formatCode="&quot;kr.&quot;\ #,##0.00;[Red]&quot;kr.&quot;\ \-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kr.&quot;\ #,##0.00;[Red]&quot;kr.&quot;\ \-#,##0.00"/>
      <alignment horizontal="right" vertical="center" textRotation="0" wrapText="0" indent="1" justifyLastLine="0" shrinkToFit="0" readingOrder="0"/>
    </dxf>
    <dxf>
      <numFmt numFmtId="164" formatCode="&quot;kr.&quot;\ #,##0.00;[Red]&quot;kr.&quot;\ \-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1" justifyLastLine="0" shrinkToFit="0" readingOrder="0"/>
    </dxf>
    <dxf>
      <numFmt numFmtId="164" formatCode="&quot;kr.&quot;\ #,##0.00;[Red]&quot;kr.&quot;\ \-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1" justifyLastLine="0" shrinkToFit="0" readingOrder="0"/>
    </dxf>
    <dxf>
      <alignment horizontal="right" textRotation="0" wrapText="0" relativeIndent="1" justifyLastLine="0" shrinkToFit="0" readingOrder="0"/>
    </dxf>
    <dxf>
      <alignment horizontal="right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66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4" formatCode="&quot;kr.&quot;\ #,##0.00;[Red]&quot;kr.&quot;\ \-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67" formatCode="&quot;$&quot;#,##0.00_);[Red]\(&quot;$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4" formatCode="&quot;kr.&quot;\ #,##0.00;[Red]&quot;kr.&quot;\ \-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6" formatCode="&quot;$&quot;#,##0.0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  <numFmt numFmtId="164" formatCode="&quot;kr.&quot;\ #,##0.00;[Red]&quot;kr.&quot;\ \-#,##0.00"/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8" formatCode="&quot;$&quot;#,##0.00_);\(&quot;$&quot;#,##0.00\)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  <numFmt numFmtId="164" formatCode="&quot;kr.&quot;\ #,##0.00;[Red]&quot;kr.&quot;\ \-#,##0.00"/>
      <alignment horizontal="right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6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4" formatCode="&quot;kr.&quot;\ #,##0.00;[Red]&quot;kr.&quot;\ \-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7" formatCode="&quot;$&quot;#,##0.00_);[Red]\(&quot;$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4" formatCode="&quot;kr.&quot;\ #,##0.00;[Red]&quot;kr.&quot;\ \-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6" formatCode="&quot;$&quot;#,##0.0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4" formatCode="&quot;kr.&quot;\ #,##0.00;[Red]&quot;kr.&quot;\ \-#,##0.00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7" formatCode="&quot;$&quot;#,##0.00_);[Red]\(&quot;$&quot;#,##0.00\)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4" formatCode="&quot;kr.&quot;\ #,##0.00;[Red]&quot;kr.&quot;\ \-#,##0.00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7" formatCode="&quot;$&quot;#,##0.00_);[Red]\(&quot;$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4" formatCode="&quot;kr.&quot;\ #,##0.00;[Red]&quot;kr.&quot;\ \-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7" formatCode="&quot;$&quot;#,##0.00_);[Red]\(&quot;$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164" formatCode="&quot;kr.&quot;\ #,##0.00;[Red]&quot;kr.&quot;\ \-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&quot;kr.&quot;\ #,##0.00;[Red]&quot;kr.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&quot;kr.&quot;\ #,##0.00;[Red]&quot;kr.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numFmt numFmtId="164" formatCode="&quot;kr.&quot;\ #,##0.00;[Red]&quot;kr.&quot;\ \-#,##0.00"/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numFmt numFmtId="164" formatCode="&quot;kr.&quot;\ #,##0.00;[Red]&quot;kr.&quot;\ \-#,##0.00"/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Sans"/>
        <family val="2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Lucida Sans"/>
        <family val="2"/>
        <scheme val="minor"/>
      </font>
      <fill>
        <patternFill patternType="solid">
          <fgColor indexed="64"/>
          <bgColor theme="5"/>
        </patternFill>
      </fill>
      <alignment vertical="center" textRotation="0" wrapText="0" indent="0" justifyLastLine="0" shrinkToFit="0" readingOrder="0"/>
    </dxf>
    <dxf>
      <font>
        <color theme="0"/>
      </font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/>
        </patternFill>
      </fill>
      <border>
        <horizontal style="medium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medium">
          <color theme="0"/>
        </top>
      </border>
    </dxf>
    <dxf>
      <font>
        <b/>
        <i val="0"/>
        <color theme="1"/>
      </font>
      <fill>
        <patternFill>
          <bgColor theme="5"/>
        </patternFill>
      </fill>
      <border>
        <bottom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elTypografiLys1 2" pivot="0" count="7" xr9:uid="{00000000-0011-0000-FFFF-FFFF00000000}">
      <tableStyleElement type="wholeTable" dxfId="120"/>
      <tableStyleElement type="headerRow" dxfId="119"/>
      <tableStyleElement type="totalRow" dxfId="118"/>
      <tableStyleElement type="firstColumn" dxfId="117"/>
      <tableStyleElement type="lastColumn" dxfId="116"/>
      <tableStyleElement type="firstRowStripe" size="7" dxfId="115"/>
      <tableStyleElement type="firstColumnStripe" dxfId="1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B50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customXml" Target="/customXml/item3.xml" Id="rId11" /><Relationship Type="http://schemas.openxmlformats.org/officeDocument/2006/relationships/theme" Target="/xl/theme/theme11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1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'Sammendrag af indtægter og tab'!$B$5</c:f>
              <c:strCache>
                <c:ptCount val="1"/>
                <c:pt idx="0">
                  <c:v>Indtægter i 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'Sammendrag af indtægter og tab'!$C$4:$D$4</c:f>
              <c:strCache>
                <c:ptCount val="2"/>
                <c:pt idx="0">
                  <c:v>Anslået</c:v>
                </c:pt>
                <c:pt idx="1">
                  <c:v>Faktisk</c:v>
                </c:pt>
              </c:strCache>
            </c:strRef>
          </c:cat>
          <c:val>
            <c:numRef>
              <c:f>'Sammendrag af indtægter og tab'!$C$5:$D$5</c:f>
              <c:numCache>
                <c:formatCode>"kr."\ #,##0.00;[Red]"kr."\ \-#,##0.00</c:formatCode>
                <c:ptCount val="2"/>
                <c:pt idx="0">
                  <c:v>1936</c:v>
                </c:pt>
                <c:pt idx="1">
                  <c:v>1936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6-4D9B-AD98-D1F682920A3A}"/>
            </c:ext>
          </c:extLst>
        </c:ser>
        <c:ser>
          <c:idx val="1"/>
          <c:order val="1"/>
          <c:tx>
            <c:strRef>
              <c:f>'Sammendrag af indtægter og tab'!$B$6</c:f>
              <c:strCache>
                <c:ptCount val="1"/>
                <c:pt idx="0">
                  <c:v>Udgifter i alt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'Sammendrag af indtægter og tab'!$C$4:$D$4</c:f>
              <c:strCache>
                <c:ptCount val="2"/>
                <c:pt idx="0">
                  <c:v>Anslået</c:v>
                </c:pt>
                <c:pt idx="1">
                  <c:v>Faktisk</c:v>
                </c:pt>
              </c:strCache>
            </c:strRef>
          </c:cat>
          <c:val>
            <c:numRef>
              <c:f>'Sammendrag af indtægter og tab'!$C$6:$D$6</c:f>
              <c:numCache>
                <c:formatCode>"kr."\ #,##0.00;[Red]"kr."\ \-#,##0.00</c:formatCode>
                <c:ptCount val="2"/>
                <c:pt idx="0">
                  <c:v>882</c:v>
                </c:pt>
                <c:pt idx="1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6-4D9B-AD98-D1F682920A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45310464"/>
        <c:axId val="145313152"/>
      </c:barChart>
      <c:catAx>
        <c:axId val="1453104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313152"/>
        <c:crosses val="autoZero"/>
        <c:auto val="1"/>
        <c:lblAlgn val="ctr"/>
        <c:lblOffset val="100"/>
        <c:noMultiLvlLbl val="0"/>
      </c:catAx>
      <c:valAx>
        <c:axId val="14531315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4531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465604673555032"/>
          <c:y val="0.19729597769725504"/>
          <c:w val="0.46967222936806879"/>
          <c:h val="8.896632266864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76198</xdr:colOff>
      <xdr:row>1</xdr:row>
      <xdr:rowOff>104773</xdr:rowOff>
    </xdr:from>
    <xdr:to>
      <xdr:col>7</xdr:col>
      <xdr:colOff>34348</xdr:colOff>
      <xdr:row>11</xdr:row>
      <xdr:rowOff>152400</xdr:rowOff>
    </xdr:to>
    <xdr:graphicFrame macro="">
      <xdr:nvGraphicFramePr>
        <xdr:cNvPr id="3073" name="Diagram 1" descr="Liggende søjlediagram, der viser en sammenligning af anslåede indtægter og udgifter samt faktiske indtægter og udgifter.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ExhibitorsAndVendors" displayName="ExhibitorsAndVendors" ref="B18:G22" totalsRowCount="1">
  <autoFilter ref="B18:G21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900-000001000000}" name="Anslået antal" totalsRowLabel="Total" totalsRowDxfId="23"/>
    <tableColumn id="2" xr3:uid="{00000000-0010-0000-0900-000002000000}" name="Faktisk antal" totalsRowDxfId="22"/>
    <tableColumn id="3" xr3:uid="{00000000-0010-0000-0900-000003000000}" name="Type" totalsRowDxfId="21"/>
    <tableColumn id="4" xr3:uid="{00000000-0010-0000-0900-000004000000}" name="Pris" dataDxfId="20" totalsRowDxfId="19"/>
    <tableColumn id="5" xr3:uid="{00000000-0010-0000-0900-000005000000}" name="Anslåede indtægter" totalsRowFunction="sum" dataDxfId="18" totalsRowDxfId="17">
      <calculatedColumnFormula>B19*E19</calculatedColumnFormula>
    </tableColumn>
    <tableColumn id="6" xr3:uid="{00000000-0010-0000-0900-000006000000}" name="Faktiske indtægter" totalsRowFunction="sum" dataDxfId="16" totalsRowDxfId="15">
      <calculatedColumnFormula>C19*E19</calculatedColumnFormula>
    </tableColumn>
  </tableColumns>
  <tableStyleInfo name="TabelTypografiLys1 2" showFirstColumn="0" showLastColumn="0" showRowStripes="1" showColumnStripes="0"/>
  <extLst>
    <ext xmlns:x14="http://schemas.microsoft.com/office/spreadsheetml/2009/9/main" uri="{504A1905-F514-4f6f-8877-14C23A59335A}">
      <x14:table altTextSummary="Angiv anslået og faktisk antal udstillere og leverandører, standtype og pris i denne tabel. Estimeret og faktisk indtægt fra ud for hver standtype og total beregnes automatisk"/>
    </ext>
  </extLst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salgAfVarer" displayName="salgAfVarer" ref="B24:G29" totalsRowCount="1">
  <autoFilter ref="B24:G28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A00-000001000000}" name="Anslået antal" totalsRowLabel="Total" totalsRowDxfId="14"/>
    <tableColumn id="2" xr3:uid="{00000000-0010-0000-0A00-000002000000}" name="Faktisk antal" totalsRowDxfId="13"/>
    <tableColumn id="3" xr3:uid="{00000000-0010-0000-0A00-000003000000}" name="Type" totalsRowDxfId="12"/>
    <tableColumn id="4" xr3:uid="{00000000-0010-0000-0A00-000004000000}" name="Pris" dataDxfId="11" totalsRowDxfId="10"/>
    <tableColumn id="5" xr3:uid="{00000000-0010-0000-0A00-000005000000}" name="Anslåede indtægter" totalsRowFunction="sum" dataDxfId="9" totalsRowDxfId="8">
      <calculatedColumnFormula>B25*E25</calculatedColumnFormula>
    </tableColumn>
    <tableColumn id="6" xr3:uid="{00000000-0010-0000-0A00-000006000000}" name="Faktiske indtægter" totalsRowFunction="sum" dataDxfId="7" totalsRowDxfId="6">
      <calculatedColumnFormula>C25*E25</calculatedColumnFormula>
    </tableColumn>
  </tableColumns>
  <tableStyleInfo name="TabelTypografiLys1 2" showFirstColumn="0" showLastColumn="0" showRowStripes="1" showColumnStripes="0"/>
  <extLst>
    <ext xmlns:x14="http://schemas.microsoft.com/office/spreadsheetml/2009/9/main" uri="{504A1905-F514-4f6f-8877-14C23A59335A}">
      <x14:table altTextSummary="Angiv anslået og faktisk antal solgte varer, type og pris i denne tabel. Estimeret og faktisk indtægt fra salg af elementer og totaler beregnes automatisk"/>
    </ext>
  </extLst>
</table>
</file>

<file path=xl/tables/table12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053438-C393-4A6F-85EB-6141CE2E580F}" name="Oversigt" displayName="Oversigt" ref="B4:D6" totalsRowShown="0" headerRowDxfId="2">
  <autoFilter ref="B4:D6" xr:uid="{E2E1E93F-962E-4908-B5FF-C49FFDD203EC}">
    <filterColumn colId="0" hiddenButton="1"/>
    <filterColumn colId="1" hiddenButton="1"/>
    <filterColumn colId="2" hiddenButton="1"/>
  </autoFilter>
  <tableColumns count="3">
    <tableColumn id="1" xr3:uid="{F67213F1-F34B-417E-9245-0F02F8ACA01B}" name=" I alt"/>
    <tableColumn id="2" xr3:uid="{B31A4B15-FE6A-45D0-A35F-8DEBCAB99AF7}" name="Anslået" dataDxfId="1">
      <calculatedColumnFormula>Udgifter!G3</calculatedColumnFormula>
    </tableColumn>
    <tableColumn id="3" xr3:uid="{D633F0A4-A59C-4679-9F1C-8D364B0C972E}" name="Faktisk" dataDxfId="0">
      <calculatedColumnFormula>Udgifter!H3</calculatedColumn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Det samlede beløb for anslåede og faktiske indtægter og udgifter opdateres automatisk i denne tabel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ebstedUdgifter" displayName="SiteExpenses" ref="B6:D11" totalsRowCount="1" headerRowDxfId="112" dataDxfId="111" totalsRowDxfId="110">
  <tableColumns count="3">
    <tableColumn id="1" xr3:uid="{00000000-0010-0000-0000-000001000000}" name="Lokalitet" totalsRowLabel="Total" dataDxfId="109" totalsRowDxfId="108"/>
    <tableColumn id="2" xr3:uid="{00000000-0010-0000-0000-000002000000}" name="Anslået" totalsRowFunction="sum" dataDxfId="107" totalsRowDxfId="106"/>
    <tableColumn id="3" xr3:uid="{00000000-0010-0000-0000-000003000000}" name="Faktisk" totalsRowFunction="count" dataDxfId="105" totalsRowDxfId="104"/>
  </tableColumns>
  <tableStyleInfo name="TabelTypografiLys1 2" showFirstColumn="1" showLastColumn="0" showRowStripes="1" showColumnStripes="0"/>
  <extLst>
    <ext xmlns:x14="http://schemas.microsoft.com/office/spreadsheetml/2009/9/main" uri="{504A1905-F514-4f6f-8877-14C23A59335A}">
      <x14:table altTextSummary="Angiv anslåede og faktiske webstedsudgifter i denne tabel. Totalen beregnes automatisk i slutningen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ForfriskningerUdgifter" displayName="RefreshmentsExpenses" ref="F6:H11" totalsRowCount="1">
  <tableColumns count="3">
    <tableColumn id="1" xr3:uid="{00000000-0010-0000-0100-000001000000}" name="Forfriskninger" totalsRowLabel="Total" totalsRowDxfId="103"/>
    <tableColumn id="2" xr3:uid="{00000000-0010-0000-0100-000002000000}" name="Anslået" totalsRowFunction="sum" dataDxfId="102" totalsRowDxfId="101"/>
    <tableColumn id="3" xr3:uid="{00000000-0010-0000-0100-000003000000}" name="Faktisk" totalsRowFunction="count" dataDxfId="100" totalsRowDxfId="99"/>
  </tableColumns>
  <tableStyleInfo name="TabelTypografiLys1 2" showFirstColumn="1" showLastColumn="0" showRowStripes="1" showColumnStripes="0"/>
  <extLst>
    <ext xmlns:x14="http://schemas.microsoft.com/office/spreadsheetml/2009/9/main" uri="{504A1905-F514-4f6f-8877-14C23A59335A}">
      <x14:table altTextSummary="Angiv anslåede og faktiske udgifter til forfriskninger i denne tabel. Totalen beregnes automatisk i slutningen"/>
    </ext>
  </extLst>
</table>
</file>

<file path=xl/tables/table3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DecorationsExpenses" displayName="DecorationsExpenses" ref="B13:D19" totalsRowCount="1" headerRowDxfId="98" dataDxfId="97" totalsRowDxfId="96">
  <autoFilter ref="B13:D18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Dekorationer" totalsRowLabel="Total" dataDxfId="95" totalsRowDxfId="94"/>
    <tableColumn id="2" xr3:uid="{00000000-0010-0000-0200-000002000000}" name="Anslået" totalsRowFunction="sum" dataDxfId="93" totalsRowDxfId="92"/>
    <tableColumn id="3" xr3:uid="{00000000-0010-0000-0200-000003000000}" name="Faktisk" totalsRowFunction="sum" dataDxfId="91" totalsRowDxfId="90"/>
  </tableColumns>
  <tableStyleInfo name="TabelTypografiLys1 2" showFirstColumn="1" showLastColumn="0" showRowStripes="1" showColumnStripes="0"/>
  <extLst>
    <ext xmlns:x14="http://schemas.microsoft.com/office/spreadsheetml/2009/9/main" uri="{504A1905-F514-4f6f-8877-14C23A59335A}">
      <x14:table altTextSummary="Angiv anslåede og faktiske udgifter til udsmykninger i denne tabel. Totalen beregnes automatisk i slutningen"/>
    </ext>
  </extLst>
</table>
</file>

<file path=xl/tables/table4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ProgramExpenses" displayName="ProgramExpenses" ref="F13:H19" totalsRowCount="1" headerRowDxfId="89" dataDxfId="88" totalsRowDxfId="87">
  <autoFilter ref="F13:H18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300-000001000000}" name="Program" totalsRowLabel="Total" dataDxfId="86" totalsRowDxfId="85"/>
    <tableColumn id="2" xr3:uid="{00000000-0010-0000-0300-000002000000}" name="Anslået" totalsRowFunction="sum" dataDxfId="84" totalsRowDxfId="83"/>
    <tableColumn id="3" xr3:uid="{00000000-0010-0000-0300-000003000000}" name="Faktisk" totalsRowFunction="count" dataDxfId="82" totalsRowDxfId="81"/>
  </tableColumns>
  <tableStyleInfo name="TabelTypografiLys1 2" showFirstColumn="1" showLastColumn="0" showRowStripes="1" showColumnStripes="0"/>
  <extLst>
    <ext xmlns:x14="http://schemas.microsoft.com/office/spreadsheetml/2009/9/main" uri="{504A1905-F514-4f6f-8877-14C23A59335A}">
      <x14:table altTextSummary="Angiv anslåede og faktiske programudgifter i denne tabel. Totalen beregnes automatisk i slutningen"/>
    </ext>
  </extLst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PublicityExpenses" displayName="PublicityExpenses" ref="B21:D25" totalsRowCount="1" headerRowDxfId="80" dataDxfId="79" totalsRowDxfId="78">
  <autoFilter ref="B21:D24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400-000001000000}" name="Reklame" totalsRowLabel="Total" dataDxfId="77" totalsRowDxfId="76"/>
    <tableColumn id="2" xr3:uid="{00000000-0010-0000-0400-000002000000}" name="Anslået" totalsRowFunction="sum" dataDxfId="75" totalsRowDxfId="74"/>
    <tableColumn id="3" xr3:uid="{00000000-0010-0000-0400-000003000000}" name="Faktisk" totalsRowFunction="count" dataDxfId="73" totalsRowDxfId="72"/>
  </tableColumns>
  <tableStyleInfo name="TabelTypografiLys1 2" showFirstColumn="1" showLastColumn="0" showRowStripes="1" showColumnStripes="0"/>
  <extLst>
    <ext xmlns:x14="http://schemas.microsoft.com/office/spreadsheetml/2009/9/main" uri="{504A1905-F514-4f6f-8877-14C23A59335A}">
      <x14:table altTextSummary="Angiv anslåede og faktiske reklameudgifter i denne tabel. Totalen beregnes automatisk i slutningen"/>
    </ext>
  </extLst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PrizesExpenses" displayName="PrizesExpenses" ref="F21:H24" totalsRowCount="1" headerRowDxfId="71" dataDxfId="70" totalsRowDxfId="69">
  <autoFilter ref="F21:H23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500-000001000000}" name="Præmier" totalsRowLabel="Total" dataDxfId="68" totalsRowDxfId="67"/>
    <tableColumn id="2" xr3:uid="{00000000-0010-0000-0500-000002000000}" name="Anslået" totalsRowFunction="sum" dataDxfId="66" totalsRowDxfId="65"/>
    <tableColumn id="3" xr3:uid="{00000000-0010-0000-0500-000003000000}" name="Faktisk" totalsRowFunction="count" dataDxfId="64" totalsRowDxfId="63"/>
  </tableColumns>
  <tableStyleInfo name="TabelTypografiLys1 2" showFirstColumn="1" showLastColumn="0" showRowStripes="1" showColumnStripes="0"/>
  <extLst>
    <ext xmlns:x14="http://schemas.microsoft.com/office/spreadsheetml/2009/9/main" uri="{504A1905-F514-4f6f-8877-14C23A59335A}">
      <x14:table altTextSummary="Angiv anslåede og faktiske præmieudgifter i denne tabel. Totalen beregnes automatisk i slutningen"/>
    </ext>
  </extLst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MiscellaneousExpenses" displayName="MiscellaneousExpenses" ref="B27:D32" totalsRowCount="1" headerRowDxfId="62" dataDxfId="61" totalsRowDxfId="60">
  <autoFilter ref="B27:D31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600-000001000000}" name="Diverse" totalsRowLabel="Total" dataDxfId="59" totalsRowDxfId="58"/>
    <tableColumn id="2" xr3:uid="{00000000-0010-0000-0600-000002000000}" name="Anslået" totalsRowFunction="sum" dataDxfId="57" totalsRowDxfId="56"/>
    <tableColumn id="3" xr3:uid="{00000000-0010-0000-0600-000003000000}" name="Faktisk" totalsRowFunction="count" dataDxfId="55" totalsRowDxfId="54"/>
  </tableColumns>
  <tableStyleInfo name="TabelTypografiLys1 2" showFirstColumn="1" showLastColumn="0" showRowStripes="1" showColumnStripes="0"/>
  <extLst>
    <ext xmlns:x14="http://schemas.microsoft.com/office/spreadsheetml/2009/9/main" uri="{504A1905-F514-4f6f-8877-14C23A59335A}">
      <x14:table altTextSummary="Angiv anslåede og faktiske udgifter til diverse i denne tabel. Totalen beregnes automatisk i slutningen"/>
    </ext>
  </extLst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Entreindtægter" displayName="Entreindtægter" ref="B6:G10" totalsRowCount="1" headerRowDxfId="52" dataDxfId="51" totalsRowDxfId="50">
  <autoFilter ref="B6:G9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700-000001000000}" name="Anslået antal" totalsRowLabel="Total" totalsRowDxfId="49"/>
    <tableColumn id="2" xr3:uid="{00000000-0010-0000-0700-000002000000}" name="Faktisk antal" dataDxfId="48" totalsRowDxfId="47"/>
    <tableColumn id="3" xr3:uid="{00000000-0010-0000-0700-000003000000}" name="Type" dataDxfId="46" totalsRowDxfId="45"/>
    <tableColumn id="4" xr3:uid="{00000000-0010-0000-0700-000004000000}" name="Pris" dataDxfId="44" totalsRowDxfId="43"/>
    <tableColumn id="6" xr3:uid="{00000000-0010-0000-0700-000006000000}" name="Anslåede indtægter" totalsRowFunction="sum" dataDxfId="42" totalsRowDxfId="41">
      <calculatedColumnFormula>B7*E7</calculatedColumnFormula>
    </tableColumn>
    <tableColumn id="7" xr3:uid="{00000000-0010-0000-0700-000007000000}" name="Faktiske indtægter" totalsRowFunction="sum" dataDxfId="40" totalsRowDxfId="39">
      <calculatedColumnFormula>C7*E7</calculatedColumnFormula>
    </tableColumn>
  </tableColumns>
  <tableStyleInfo name="TabelTypografiLys1 2" showFirstColumn="0" showLastColumn="0" showRowStripes="1" showColumnStripes="0"/>
  <extLst>
    <ext xmlns:x14="http://schemas.microsoft.com/office/spreadsheetml/2009/9/main" uri="{504A1905-F514-4f6f-8877-14C23A59335A}">
      <x14:table altTextSummary="Angiv anslået og faktisk antal entre, type og pris i denne tabel. Estimeret og faktisk indtægt fra entre og totaler beregnes automatisk"/>
    </ext>
  </extLst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AnnoncerIProgrammet" displayName="AnnoncerIProgrammet" ref="B12:G16" totalsRowCount="1" headerRowDxfId="38" dataDxfId="37" totalsRowDxfId="36">
  <autoFilter ref="B12:G15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800-000001000000}" name="Anslået antal" totalsRowLabel="Total" dataDxfId="35" totalsRowDxfId="34"/>
    <tableColumn id="2" xr3:uid="{00000000-0010-0000-0800-000002000000}" name="Faktisk antal" dataDxfId="33" totalsRowDxfId="32"/>
    <tableColumn id="3" xr3:uid="{00000000-0010-0000-0800-000003000000}" name="Type" dataDxfId="31" totalsRowDxfId="30"/>
    <tableColumn id="4" xr3:uid="{00000000-0010-0000-0800-000004000000}" name="Pris" dataDxfId="29" totalsRowDxfId="28"/>
    <tableColumn id="5" xr3:uid="{00000000-0010-0000-0800-000005000000}" name="Anslåede indtægter" totalsRowFunction="sum" dataDxfId="27" totalsRowDxfId="26">
      <calculatedColumnFormula>B13*E13</calculatedColumnFormula>
    </tableColumn>
    <tableColumn id="6" xr3:uid="{00000000-0010-0000-0800-000006000000}" name="Faktiske indtægter" totalsRowFunction="sum" dataDxfId="25" totalsRowDxfId="24">
      <calculatedColumnFormula>C13*E13</calculatedColumnFormula>
    </tableColumn>
  </tableColumns>
  <tableStyleInfo name="TabelTypografiLys1 2" showFirstColumn="0" showLastColumn="0" showRowStripes="1" showColumnStripes="0"/>
  <extLst>
    <ext xmlns:x14="http://schemas.microsoft.com/office/spreadsheetml/2009/9/main" uri="{504A1905-F514-4f6f-8877-14C23A59335A}">
      <x14:table altTextSummary="Angiv anslået og faktisk antal reklamer, type og pris i denne tabel. Estimeret og faktisk indtægt fra reklamer og totaler beregnes automatisk"/>
    </ext>
  </extLst>
</table>
</file>

<file path=xl/theme/theme11.xml><?xml version="1.0" encoding="utf-8"?>
<a:theme xmlns:a="http://schemas.openxmlformats.org/drawingml/2006/main" name="Office Theme">
  <a:themeElements>
    <a:clrScheme name="Custom 13">
      <a:dk1>
        <a:srgbClr val="111111"/>
      </a:dk1>
      <a:lt1>
        <a:srgbClr val="FFFFFF"/>
      </a:lt1>
      <a:dk2>
        <a:srgbClr val="2D3047"/>
      </a:dk2>
      <a:lt2>
        <a:srgbClr val="FFFFFF"/>
      </a:lt2>
      <a:accent1>
        <a:srgbClr val="B50745"/>
      </a:accent1>
      <a:accent2>
        <a:srgbClr val="1C9AAA"/>
      </a:accent2>
      <a:accent3>
        <a:srgbClr val="E0C93A"/>
      </a:accent3>
      <a:accent4>
        <a:srgbClr val="B50745"/>
      </a:accent4>
      <a:accent5>
        <a:srgbClr val="1C9AAA"/>
      </a:accent5>
      <a:accent6>
        <a:srgbClr val="E0C93A"/>
      </a:accent6>
      <a:hlink>
        <a:srgbClr val="4CD0E2"/>
      </a:hlink>
      <a:folHlink>
        <a:srgbClr val="4CD0E2"/>
      </a:folHlink>
    </a:clrScheme>
    <a:fontScheme name="Custom 2">
      <a:majorFont>
        <a:latin typeface="Century Gothic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75.xml" Id="rId8" /><Relationship Type="http://schemas.openxmlformats.org/officeDocument/2006/relationships/table" Target="/xl/tables/table26.xml" Id="rId3" /><Relationship Type="http://schemas.openxmlformats.org/officeDocument/2006/relationships/table" Target="/xl/tables/table67.xml" Id="rId7" /><Relationship Type="http://schemas.openxmlformats.org/officeDocument/2006/relationships/table" Target="/xl/tables/table18.xml" Id="rId2" /><Relationship Type="http://schemas.openxmlformats.org/officeDocument/2006/relationships/printerSettings" Target="/xl/printerSettings/printerSettings22.bin" Id="rId1" /><Relationship Type="http://schemas.openxmlformats.org/officeDocument/2006/relationships/table" Target="/xl/tables/table59.xml" Id="rId6" /><Relationship Type="http://schemas.openxmlformats.org/officeDocument/2006/relationships/table" Target="/xl/tables/table410.xml" Id="rId5" /><Relationship Type="http://schemas.openxmlformats.org/officeDocument/2006/relationships/table" Target="/xl/tables/table311.xml" Id="rId4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91.xml" Id="rId3" /><Relationship Type="http://schemas.openxmlformats.org/officeDocument/2006/relationships/table" Target="/xl/tables/table82.xml" Id="rId2" /><Relationship Type="http://schemas.openxmlformats.org/officeDocument/2006/relationships/printerSettings" Target="/xl/printerSettings/printerSettings31.bin" Id="rId1" /><Relationship Type="http://schemas.openxmlformats.org/officeDocument/2006/relationships/table" Target="/xl/tables/table113.xml" Id="rId5" /><Relationship Type="http://schemas.openxmlformats.org/officeDocument/2006/relationships/table" Target="/xl/tables/table104.xml" Id="rId4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1212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200B4-02BC-4B65-B20F-7C842CD422DD}">
  <sheetPr>
    <tabColor theme="8" tint="-0.499984740745262"/>
  </sheetPr>
  <dimension ref="B1:B8"/>
  <sheetViews>
    <sheetView showGridLines="0" zoomScaleNormal="100" workbookViewId="0"/>
  </sheetViews>
  <sheetFormatPr defaultRowHeight="12.75" x14ac:dyDescent="0.2"/>
  <cols>
    <col min="1" max="1" width="2.7109375" customWidth="1"/>
    <col min="2" max="2" width="108.85546875" customWidth="1"/>
    <col min="3" max="3" width="2.7109375" customWidth="1"/>
  </cols>
  <sheetData>
    <row r="1" spans="2:2" s="30" customFormat="1" ht="30" customHeight="1" x14ac:dyDescent="0.2">
      <c r="B1" s="47" t="s">
        <v>0</v>
      </c>
    </row>
    <row r="2" spans="2:2" ht="30" customHeight="1" x14ac:dyDescent="0.25">
      <c r="B2" s="46" t="s">
        <v>1</v>
      </c>
    </row>
    <row r="3" spans="2:2" ht="30" customHeight="1" x14ac:dyDescent="0.25">
      <c r="B3" s="46" t="s">
        <v>96</v>
      </c>
    </row>
    <row r="4" spans="2:2" ht="30" customHeight="1" x14ac:dyDescent="0.25">
      <c r="B4" s="46" t="s">
        <v>2</v>
      </c>
    </row>
    <row r="5" spans="2:2" ht="30" customHeight="1" x14ac:dyDescent="0.25">
      <c r="B5" s="46" t="s">
        <v>98</v>
      </c>
    </row>
    <row r="6" spans="2:2" ht="30" customHeight="1" x14ac:dyDescent="0.25">
      <c r="B6" s="48" t="s">
        <v>3</v>
      </c>
    </row>
    <row r="7" spans="2:2" ht="60" customHeight="1" x14ac:dyDescent="0.2">
      <c r="B7" s="54" t="s">
        <v>4</v>
      </c>
    </row>
    <row r="8" spans="2:2" ht="39.950000000000003" customHeight="1" x14ac:dyDescent="0.25">
      <c r="B8" s="46" t="s">
        <v>5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H32"/>
  <sheetViews>
    <sheetView showGridLines="0" tabSelected="1" zoomScaleNormal="100" workbookViewId="0"/>
  </sheetViews>
  <sheetFormatPr defaultColWidth="9.140625" defaultRowHeight="12.75" x14ac:dyDescent="0.2"/>
  <cols>
    <col min="1" max="1" width="2.7109375" style="5" customWidth="1"/>
    <col min="2" max="2" width="34.85546875" style="1" customWidth="1"/>
    <col min="3" max="3" width="18.28515625" style="1" customWidth="1"/>
    <col min="4" max="4" width="41" style="1" customWidth="1"/>
    <col min="5" max="5" width="3.42578125" style="1" customWidth="1"/>
    <col min="6" max="6" width="34.85546875" style="1" bestFit="1" customWidth="1"/>
    <col min="7" max="7" width="22.7109375" style="1" customWidth="1"/>
    <col min="8" max="8" width="42.42578125" style="1" customWidth="1"/>
    <col min="9" max="9" width="2.7109375" style="1" customWidth="1"/>
    <col min="10" max="16384" width="9.140625" style="1"/>
  </cols>
  <sheetData>
    <row r="1" spans="1:8" ht="45.75" customHeight="1" x14ac:dyDescent="0.2">
      <c r="A1" s="52" t="s">
        <v>6</v>
      </c>
      <c r="B1" s="75" t="s">
        <v>13</v>
      </c>
      <c r="C1" s="75"/>
      <c r="D1" s="76" t="s">
        <v>36</v>
      </c>
      <c r="E1" s="76"/>
      <c r="F1" s="24"/>
      <c r="G1" s="24"/>
      <c r="H1" s="25" t="s">
        <v>52</v>
      </c>
    </row>
    <row r="2" spans="1:8" ht="6.75" customHeight="1" x14ac:dyDescent="0.2">
      <c r="B2" s="16"/>
      <c r="C2" s="16"/>
      <c r="D2" s="16"/>
      <c r="E2" s="17"/>
      <c r="F2" s="17"/>
      <c r="G2" s="17"/>
      <c r="H2" s="18"/>
    </row>
    <row r="3" spans="1:8" s="11" customFormat="1" ht="15" customHeight="1" x14ac:dyDescent="0.2">
      <c r="A3" s="52" t="s">
        <v>7</v>
      </c>
      <c r="B3" s="74" t="s">
        <v>14</v>
      </c>
      <c r="C3" s="14"/>
      <c r="D3" s="14"/>
      <c r="E3" s="14"/>
      <c r="F3" s="14"/>
      <c r="G3" s="15" t="s">
        <v>35</v>
      </c>
      <c r="H3" s="15" t="s">
        <v>37</v>
      </c>
    </row>
    <row r="4" spans="1:8" ht="24" customHeight="1" x14ac:dyDescent="0.2">
      <c r="A4" s="52" t="s">
        <v>8</v>
      </c>
      <c r="B4" s="74"/>
      <c r="C4" s="13"/>
      <c r="D4" s="13"/>
      <c r="E4" s="13"/>
      <c r="F4" s="13"/>
      <c r="G4" s="63">
        <f>SUM(C11,C19,C25,C32,G11,G19,G24)</f>
        <v>882</v>
      </c>
      <c r="H4" s="63">
        <f>SUM(D11,D19,D25,D32,H11,H19,H24)</f>
        <v>302</v>
      </c>
    </row>
    <row r="5" spans="1:8" ht="15" customHeight="1" x14ac:dyDescent="0.2">
      <c r="B5" s="6"/>
      <c r="C5" s="8"/>
      <c r="D5" s="8"/>
      <c r="E5" s="5"/>
      <c r="F5" s="5"/>
      <c r="G5" s="5"/>
      <c r="H5" s="5"/>
    </row>
    <row r="6" spans="1:8" s="9" customFormat="1" ht="20.100000000000001" customHeight="1" x14ac:dyDescent="0.2">
      <c r="A6" s="52" t="s">
        <v>9</v>
      </c>
      <c r="B6" s="19" t="s">
        <v>15</v>
      </c>
      <c r="C6" s="50" t="s">
        <v>35</v>
      </c>
      <c r="D6" s="50" t="s">
        <v>37</v>
      </c>
      <c r="E6" s="10"/>
      <c r="F6" s="20" t="s">
        <v>38</v>
      </c>
      <c r="G6" s="28" t="s">
        <v>35</v>
      </c>
      <c r="H6" s="28" t="s">
        <v>37</v>
      </c>
    </row>
    <row r="7" spans="1:8" ht="15.95" customHeight="1" x14ac:dyDescent="0.2">
      <c r="B7" s="12" t="s">
        <v>16</v>
      </c>
      <c r="C7" s="57">
        <v>500</v>
      </c>
      <c r="D7" s="57"/>
      <c r="E7" s="5"/>
      <c r="F7" s="7" t="s">
        <v>39</v>
      </c>
      <c r="G7" s="58"/>
      <c r="H7" s="58"/>
    </row>
    <row r="8" spans="1:8" ht="15.95" customHeight="1" x14ac:dyDescent="0.2">
      <c r="B8" s="12" t="s">
        <v>17</v>
      </c>
      <c r="C8" s="57"/>
      <c r="D8" s="57"/>
      <c r="E8" s="5"/>
      <c r="F8" s="7" t="s">
        <v>40</v>
      </c>
      <c r="G8" s="58">
        <v>20</v>
      </c>
      <c r="H8" s="58"/>
    </row>
    <row r="9" spans="1:8" ht="15.95" customHeight="1" x14ac:dyDescent="0.2">
      <c r="B9" s="12" t="s">
        <v>18</v>
      </c>
      <c r="C9" s="57"/>
      <c r="D9" s="57"/>
      <c r="E9" s="5"/>
      <c r="F9" s="7" t="s">
        <v>41</v>
      </c>
      <c r="G9" s="58"/>
      <c r="H9" s="58">
        <v>20</v>
      </c>
    </row>
    <row r="10" spans="1:8" ht="15.95" customHeight="1" x14ac:dyDescent="0.2">
      <c r="B10" s="12" t="s">
        <v>19</v>
      </c>
      <c r="C10" s="57"/>
      <c r="D10" s="57"/>
      <c r="E10" s="5"/>
      <c r="F10" s="7" t="s">
        <v>42</v>
      </c>
      <c r="G10" s="58"/>
      <c r="H10" s="58"/>
    </row>
    <row r="11" spans="1:8" ht="15.95" customHeight="1" x14ac:dyDescent="0.2">
      <c r="B11" s="12" t="s">
        <v>99</v>
      </c>
      <c r="C11" s="57">
        <f>SUBTOTAL(109,SiteExpenses[Anslået])</f>
        <v>500</v>
      </c>
      <c r="D11" s="57">
        <f>SUBTOTAL(103,SiteExpenses[Faktisk])</f>
        <v>0</v>
      </c>
      <c r="E11" s="5"/>
      <c r="F11" s="56" t="s">
        <v>99</v>
      </c>
      <c r="G11" s="59">
        <f>SUBTOTAL(109,RefreshmentsExpenses[Anslået])</f>
        <v>20</v>
      </c>
      <c r="H11" s="59">
        <f>SUBTOTAL(103,RefreshmentsExpenses[Faktisk])</f>
        <v>1</v>
      </c>
    </row>
    <row r="12" spans="1:8" ht="15" customHeight="1" x14ac:dyDescent="0.2">
      <c r="B12" s="6"/>
      <c r="C12" s="8"/>
      <c r="D12" s="8"/>
      <c r="E12" s="5"/>
      <c r="F12" s="5"/>
      <c r="G12" s="5"/>
      <c r="H12" s="5"/>
    </row>
    <row r="13" spans="1:8" ht="20.100000000000001" customHeight="1" x14ac:dyDescent="0.2">
      <c r="A13" s="5" t="s">
        <v>10</v>
      </c>
      <c r="B13" s="21" t="s">
        <v>20</v>
      </c>
      <c r="C13" s="51" t="s">
        <v>35</v>
      </c>
      <c r="D13" s="51" t="s">
        <v>37</v>
      </c>
      <c r="E13" s="5"/>
      <c r="F13" s="21" t="s">
        <v>43</v>
      </c>
      <c r="G13" s="51" t="s">
        <v>35</v>
      </c>
      <c r="H13" s="51" t="s">
        <v>37</v>
      </c>
    </row>
    <row r="14" spans="1:8" ht="15.95" customHeight="1" x14ac:dyDescent="0.2">
      <c r="B14" s="21" t="s">
        <v>21</v>
      </c>
      <c r="C14" s="60">
        <v>200</v>
      </c>
      <c r="D14" s="60">
        <v>300</v>
      </c>
      <c r="E14" s="5"/>
      <c r="F14" s="21" t="s">
        <v>44</v>
      </c>
      <c r="G14" s="61"/>
      <c r="H14" s="61"/>
    </row>
    <row r="15" spans="1:8" ht="15.95" customHeight="1" x14ac:dyDescent="0.2">
      <c r="B15" s="21" t="s">
        <v>22</v>
      </c>
      <c r="C15" s="60"/>
      <c r="D15" s="60"/>
      <c r="E15" s="5"/>
      <c r="F15" s="21" t="s">
        <v>45</v>
      </c>
      <c r="G15" s="61">
        <v>30</v>
      </c>
      <c r="H15" s="61"/>
    </row>
    <row r="16" spans="1:8" ht="15.95" customHeight="1" x14ac:dyDescent="0.2">
      <c r="B16" s="21" t="s">
        <v>23</v>
      </c>
      <c r="C16" s="60"/>
      <c r="D16" s="60"/>
      <c r="E16" s="5"/>
      <c r="F16" s="21" t="s">
        <v>46</v>
      </c>
      <c r="G16" s="61"/>
      <c r="H16" s="61"/>
    </row>
    <row r="17" spans="1:8" ht="15.95" customHeight="1" x14ac:dyDescent="0.2">
      <c r="B17" s="21" t="s">
        <v>24</v>
      </c>
      <c r="C17" s="60"/>
      <c r="D17" s="60"/>
      <c r="E17" s="5"/>
      <c r="F17" s="21" t="s">
        <v>47</v>
      </c>
      <c r="G17" s="61"/>
      <c r="H17" s="61"/>
    </row>
    <row r="18" spans="1:8" ht="15.95" customHeight="1" x14ac:dyDescent="0.2">
      <c r="B18" s="21" t="s">
        <v>25</v>
      </c>
      <c r="C18" s="60"/>
      <c r="D18" s="60"/>
      <c r="E18" s="5"/>
      <c r="F18" s="21" t="s">
        <v>48</v>
      </c>
      <c r="G18" s="61"/>
      <c r="H18" s="61"/>
    </row>
    <row r="19" spans="1:8" ht="15.95" customHeight="1" x14ac:dyDescent="0.2">
      <c r="B19" s="21" t="s">
        <v>99</v>
      </c>
      <c r="C19" s="60">
        <f>SUBTOTAL(109,DecorationsExpenses[Anslået])</f>
        <v>200</v>
      </c>
      <c r="D19" s="60">
        <f>SUBTOTAL(109,DecorationsExpenses[Faktisk])</f>
        <v>300</v>
      </c>
      <c r="E19" s="5"/>
      <c r="F19" s="21" t="s">
        <v>99</v>
      </c>
      <c r="G19" s="61">
        <f>SUBTOTAL(109,ProgramExpenses[Anslået])</f>
        <v>30</v>
      </c>
      <c r="H19" s="61">
        <f>SUBTOTAL(103,ProgramExpenses[Faktisk])</f>
        <v>0</v>
      </c>
    </row>
    <row r="20" spans="1:8" ht="15" customHeight="1" x14ac:dyDescent="0.2">
      <c r="B20" s="22"/>
      <c r="C20" s="40"/>
      <c r="D20" s="40"/>
      <c r="E20" s="5"/>
      <c r="F20" s="22"/>
      <c r="G20" s="5"/>
      <c r="H20" s="5"/>
    </row>
    <row r="21" spans="1:8" ht="20.100000000000001" customHeight="1" x14ac:dyDescent="0.2">
      <c r="A21" s="52" t="s">
        <v>11</v>
      </c>
      <c r="B21" s="21" t="s">
        <v>26</v>
      </c>
      <c r="C21" s="51" t="s">
        <v>35</v>
      </c>
      <c r="D21" s="51" t="s">
        <v>37</v>
      </c>
      <c r="E21" s="5"/>
      <c r="F21" s="21" t="s">
        <v>49</v>
      </c>
      <c r="G21" s="51" t="s">
        <v>35</v>
      </c>
      <c r="H21" s="51" t="s">
        <v>37</v>
      </c>
    </row>
    <row r="22" spans="1:8" ht="15.95" customHeight="1" x14ac:dyDescent="0.2">
      <c r="B22" s="21" t="s">
        <v>27</v>
      </c>
      <c r="C22" s="60"/>
      <c r="D22" s="60"/>
      <c r="E22" s="5"/>
      <c r="F22" s="21" t="s">
        <v>50</v>
      </c>
      <c r="G22" s="61"/>
      <c r="H22" s="61"/>
    </row>
    <row r="23" spans="1:8" ht="15.95" customHeight="1" x14ac:dyDescent="0.2">
      <c r="B23" s="21" t="s">
        <v>28</v>
      </c>
      <c r="C23" s="60">
        <v>20</v>
      </c>
      <c r="D23" s="60"/>
      <c r="E23" s="5"/>
      <c r="F23" s="21" t="s">
        <v>51</v>
      </c>
      <c r="G23" s="61">
        <v>100</v>
      </c>
      <c r="H23" s="61"/>
    </row>
    <row r="24" spans="1:8" ht="15.95" customHeight="1" x14ac:dyDescent="0.2">
      <c r="B24" s="21" t="s">
        <v>29</v>
      </c>
      <c r="C24" s="60"/>
      <c r="D24" s="60"/>
      <c r="E24" s="5"/>
      <c r="F24" s="21" t="s">
        <v>99</v>
      </c>
      <c r="G24" s="61">
        <f>SUBTOTAL(109,PrizesExpenses[Anslået])</f>
        <v>100</v>
      </c>
      <c r="H24" s="61">
        <f>SUBTOTAL(103,PrizesExpenses[Faktisk])</f>
        <v>0</v>
      </c>
    </row>
    <row r="25" spans="1:8" ht="15.95" customHeight="1" x14ac:dyDescent="0.2">
      <c r="B25" s="21" t="s">
        <v>99</v>
      </c>
      <c r="C25" s="60">
        <f>SUBTOTAL(109,PublicityExpenses[Anslået])</f>
        <v>20</v>
      </c>
      <c r="D25" s="60">
        <f>SUBTOTAL(103,PublicityExpenses[Faktisk])</f>
        <v>0</v>
      </c>
      <c r="E25" s="5"/>
      <c r="F25" s="5"/>
      <c r="G25" s="5"/>
      <c r="H25" s="5"/>
    </row>
    <row r="26" spans="1:8" ht="15" customHeight="1" x14ac:dyDescent="0.2">
      <c r="B26" s="22"/>
      <c r="C26" s="40"/>
      <c r="D26" s="40"/>
      <c r="E26" s="5"/>
      <c r="F26" s="5"/>
      <c r="G26" s="5"/>
      <c r="H26" s="5"/>
    </row>
    <row r="27" spans="1:8" ht="20.100000000000001" customHeight="1" x14ac:dyDescent="0.2">
      <c r="A27" s="52" t="s">
        <v>12</v>
      </c>
      <c r="B27" s="21" t="s">
        <v>30</v>
      </c>
      <c r="C27" s="51" t="s">
        <v>35</v>
      </c>
      <c r="D27" s="51" t="s">
        <v>37</v>
      </c>
      <c r="E27" s="5"/>
      <c r="F27" s="5"/>
      <c r="G27" s="5"/>
      <c r="H27" s="5"/>
    </row>
    <row r="28" spans="1:8" ht="15.95" customHeight="1" x14ac:dyDescent="0.2">
      <c r="B28" s="21" t="s">
        <v>31</v>
      </c>
      <c r="C28" s="60"/>
      <c r="D28" s="60">
        <v>13</v>
      </c>
      <c r="E28" s="5"/>
      <c r="F28" s="5"/>
      <c r="G28" s="5"/>
      <c r="H28" s="5"/>
    </row>
    <row r="29" spans="1:8" ht="15.95" customHeight="1" x14ac:dyDescent="0.2">
      <c r="B29" s="21" t="s">
        <v>32</v>
      </c>
      <c r="C29" s="60">
        <v>12</v>
      </c>
      <c r="D29" s="60"/>
      <c r="E29" s="5"/>
      <c r="F29" s="5"/>
      <c r="G29" s="5"/>
      <c r="H29" s="5"/>
    </row>
    <row r="30" spans="1:8" ht="15.95" customHeight="1" x14ac:dyDescent="0.2">
      <c r="B30" s="21" t="s">
        <v>33</v>
      </c>
      <c r="C30" s="60"/>
      <c r="D30" s="60"/>
      <c r="E30" s="5"/>
      <c r="F30" s="5"/>
      <c r="G30" s="5"/>
      <c r="H30" s="5"/>
    </row>
    <row r="31" spans="1:8" ht="15.95" customHeight="1" x14ac:dyDescent="0.2">
      <c r="B31" s="21" t="s">
        <v>34</v>
      </c>
      <c r="C31" s="60"/>
      <c r="D31" s="60"/>
      <c r="E31" s="5"/>
      <c r="F31" s="5"/>
      <c r="G31" s="5"/>
      <c r="H31" s="5"/>
    </row>
    <row r="32" spans="1:8" ht="15.95" customHeight="1" x14ac:dyDescent="0.2">
      <c r="B32" s="23" t="s">
        <v>99</v>
      </c>
      <c r="C32" s="62">
        <f>SUBTOTAL(109,MiscellaneousExpenses[Anslået])</f>
        <v>12</v>
      </c>
      <c r="D32" s="62">
        <f>SUBTOTAL(103,MiscellaneousExpenses[Faktisk])</f>
        <v>1</v>
      </c>
    </row>
  </sheetData>
  <mergeCells count="3">
    <mergeCell ref="B3:B4"/>
    <mergeCell ref="B1:C1"/>
    <mergeCell ref="D1:E1"/>
  </mergeCells>
  <phoneticPr fontId="1" type="noConversion"/>
  <conditionalFormatting sqref="A1:A1048576">
    <cfRule type="notContainsBlanks" dxfId="113" priority="1">
      <formula>LEN(TRIM(A1))&gt;0</formula>
    </cfRule>
  </conditionalFormatting>
  <printOptions horizontalCentered="1"/>
  <pageMargins left="0.75" right="0.75" top="1" bottom="1" header="0.5" footer="0.5"/>
  <pageSetup paperSize="9" scale="66" fitToHeight="0" orientation="landscape" r:id="rId1"/>
  <headerFooter alignWithMargins="0"/>
  <rowBreaks count="1" manualBreakCount="1">
    <brk id="27" max="16383" man="1"/>
  </rowBreaks>
  <colBreaks count="1" manualBreakCount="1">
    <brk id="1" max="1048575" man="1"/>
  </colBreaks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H29"/>
  <sheetViews>
    <sheetView showGridLines="0" zoomScaleNormal="100" zoomScaleSheetLayoutView="75" workbookViewId="0"/>
  </sheetViews>
  <sheetFormatPr defaultColWidth="9.140625" defaultRowHeight="12.75" x14ac:dyDescent="0.2"/>
  <cols>
    <col min="1" max="1" width="2.7109375" style="5" customWidth="1"/>
    <col min="2" max="2" width="35.28515625" style="1" customWidth="1"/>
    <col min="3" max="3" width="17.85546875" style="1" customWidth="1"/>
    <col min="4" max="7" width="23.140625" style="1" customWidth="1"/>
    <col min="8" max="8" width="2.7109375" style="1" customWidth="1"/>
    <col min="9" max="16384" width="9.140625" style="1"/>
  </cols>
  <sheetData>
    <row r="1" spans="1:8" ht="45.75" customHeight="1" x14ac:dyDescent="0.2">
      <c r="A1" s="5" t="s">
        <v>53</v>
      </c>
      <c r="B1" s="75" t="str">
        <f>Udgifter!B1</f>
        <v>Begivenhedsbudget for</v>
      </c>
      <c r="C1" s="75"/>
      <c r="D1" s="41" t="str">
        <f>Udgifter!D1</f>
        <v>Navn på begivenhed</v>
      </c>
      <c r="E1" s="24"/>
      <c r="F1" s="24"/>
      <c r="G1" s="25" t="s">
        <v>84</v>
      </c>
    </row>
    <row r="2" spans="1:8" ht="6.75" customHeight="1" x14ac:dyDescent="0.2">
      <c r="B2" s="16"/>
      <c r="C2" s="16"/>
      <c r="D2" s="16"/>
      <c r="E2" s="17"/>
      <c r="F2" s="17"/>
      <c r="G2" s="17"/>
      <c r="H2" s="18"/>
    </row>
    <row r="3" spans="1:8" s="11" customFormat="1" ht="15" customHeight="1" x14ac:dyDescent="0.2">
      <c r="A3" s="52" t="s">
        <v>54</v>
      </c>
      <c r="B3" s="74" t="s">
        <v>64</v>
      </c>
      <c r="C3" s="14"/>
      <c r="D3" s="14"/>
      <c r="E3" s="14"/>
      <c r="F3" s="15" t="s">
        <v>35</v>
      </c>
      <c r="G3" s="15" t="s">
        <v>37</v>
      </c>
    </row>
    <row r="4" spans="1:8" ht="24" customHeight="1" x14ac:dyDescent="0.2">
      <c r="A4" s="52" t="s">
        <v>55</v>
      </c>
      <c r="B4" s="74"/>
      <c r="C4" s="13"/>
      <c r="D4" s="13"/>
      <c r="E4" s="13"/>
      <c r="F4" s="63">
        <f>SUM(Entreindtægter[[#Totals],[Anslåede indtægter]],AnnoncerIProgrammet[[#Totals],[Anslåede indtægter]],ExhibitorsAndVendors[[#Totals],[Anslåede indtægter]],salgAfVarer[[#Totals],[Anslåede indtægter]])</f>
        <v>1936</v>
      </c>
      <c r="G4" s="63">
        <f>SUM(Entreindtægter[[#Totals],[Faktiske indtægter]],AnnoncerIProgrammet[[#Totals],[Faktiske indtægter]],ExhibitorsAndVendors[[#Totals],[Faktiske indtægter]],salgAfVarer[[#Totals],[Faktiske indtægter]])</f>
        <v>1831</v>
      </c>
    </row>
    <row r="5" spans="1:8" ht="35.1" customHeight="1" x14ac:dyDescent="0.2">
      <c r="A5" s="52" t="s">
        <v>56</v>
      </c>
      <c r="B5" s="45" t="s">
        <v>65</v>
      </c>
      <c r="C5" s="26"/>
      <c r="D5" s="26"/>
      <c r="E5" s="26"/>
      <c r="F5" s="26"/>
      <c r="G5" s="26"/>
    </row>
    <row r="6" spans="1:8" ht="20.100000000000001" customHeight="1" x14ac:dyDescent="0.2">
      <c r="A6" s="52" t="s">
        <v>57</v>
      </c>
      <c r="B6" s="28" t="s">
        <v>66</v>
      </c>
      <c r="C6" s="28" t="s">
        <v>70</v>
      </c>
      <c r="D6" s="28" t="s">
        <v>71</v>
      </c>
      <c r="E6" s="28" t="s">
        <v>82</v>
      </c>
      <c r="F6" s="28" t="s">
        <v>83</v>
      </c>
      <c r="G6" s="28" t="s">
        <v>85</v>
      </c>
    </row>
    <row r="7" spans="1:8" ht="15.95" customHeight="1" x14ac:dyDescent="0.2">
      <c r="B7" s="28">
        <v>300</v>
      </c>
      <c r="C7" s="28">
        <v>278</v>
      </c>
      <c r="D7" s="28" t="s">
        <v>72</v>
      </c>
      <c r="E7" s="65">
        <v>5</v>
      </c>
      <c r="F7" s="65">
        <f>B7*E7</f>
        <v>1500</v>
      </c>
      <c r="G7" s="65">
        <f>C7*E7</f>
        <v>1390</v>
      </c>
    </row>
    <row r="8" spans="1:8" ht="15.95" customHeight="1" x14ac:dyDescent="0.2">
      <c r="B8" s="28">
        <v>197</v>
      </c>
      <c r="C8" s="28">
        <v>195</v>
      </c>
      <c r="D8" s="28" t="s">
        <v>73</v>
      </c>
      <c r="E8" s="65">
        <v>2</v>
      </c>
      <c r="F8" s="65">
        <f>B8*E8</f>
        <v>394</v>
      </c>
      <c r="G8" s="65">
        <f>C8*E8</f>
        <v>390</v>
      </c>
    </row>
    <row r="9" spans="1:8" ht="15.75" customHeight="1" x14ac:dyDescent="0.2">
      <c r="B9" s="28">
        <v>42</v>
      </c>
      <c r="C9" s="28">
        <v>51</v>
      </c>
      <c r="D9" s="28" t="s">
        <v>74</v>
      </c>
      <c r="E9" s="65">
        <v>1</v>
      </c>
      <c r="F9" s="65">
        <f>B9*E9</f>
        <v>42</v>
      </c>
      <c r="G9" s="65">
        <f>C9*E9</f>
        <v>51</v>
      </c>
    </row>
    <row r="10" spans="1:8" ht="15.95" customHeight="1" x14ac:dyDescent="0.2">
      <c r="B10" s="29" t="s">
        <v>99</v>
      </c>
      <c r="C10" s="29"/>
      <c r="D10" s="29"/>
      <c r="E10" s="29"/>
      <c r="F10" s="66">
        <f>SUBTOTAL(109,Entreindtægter[Anslåede indtægter])</f>
        <v>1936</v>
      </c>
      <c r="G10" s="66">
        <f>SUBTOTAL(109,Entreindtægter[Faktiske indtægter])</f>
        <v>1831</v>
      </c>
    </row>
    <row r="11" spans="1:8" ht="35.1" customHeight="1" x14ac:dyDescent="0.2">
      <c r="A11" s="52" t="s">
        <v>58</v>
      </c>
      <c r="B11" s="45" t="s">
        <v>67</v>
      </c>
      <c r="C11" s="26"/>
      <c r="D11" s="26"/>
      <c r="E11" s="26"/>
      <c r="F11" s="26"/>
      <c r="G11" s="26"/>
    </row>
    <row r="12" spans="1:8" ht="20.100000000000001" customHeight="1" x14ac:dyDescent="0.2">
      <c r="A12" s="52" t="s">
        <v>59</v>
      </c>
      <c r="B12" s="28" t="s">
        <v>66</v>
      </c>
      <c r="C12" s="28" t="s">
        <v>70</v>
      </c>
      <c r="D12" s="28" t="s">
        <v>71</v>
      </c>
      <c r="E12" s="28" t="s">
        <v>82</v>
      </c>
      <c r="F12" s="28" t="s">
        <v>83</v>
      </c>
      <c r="G12" s="28" t="s">
        <v>85</v>
      </c>
    </row>
    <row r="13" spans="1:8" ht="15.95" customHeight="1" x14ac:dyDescent="0.2">
      <c r="B13" s="28">
        <v>12</v>
      </c>
      <c r="C13" s="28"/>
      <c r="D13" s="28" t="s">
        <v>75</v>
      </c>
      <c r="E13" s="65"/>
      <c r="F13" s="65">
        <f>B13*E13</f>
        <v>0</v>
      </c>
      <c r="G13" s="65">
        <f>C13*E13</f>
        <v>0</v>
      </c>
    </row>
    <row r="14" spans="1:8" ht="15.95" customHeight="1" x14ac:dyDescent="0.2">
      <c r="B14" s="28"/>
      <c r="C14" s="28">
        <v>158</v>
      </c>
      <c r="D14" s="28" t="s">
        <v>76</v>
      </c>
      <c r="E14" s="65"/>
      <c r="F14" s="65">
        <f>B14*E14</f>
        <v>0</v>
      </c>
      <c r="G14" s="65">
        <f>C14*E14</f>
        <v>0</v>
      </c>
    </row>
    <row r="15" spans="1:8" ht="15.95" customHeight="1" x14ac:dyDescent="0.2">
      <c r="B15" s="28">
        <v>4</v>
      </c>
      <c r="C15" s="28"/>
      <c r="D15" s="28" t="s">
        <v>77</v>
      </c>
      <c r="E15" s="65"/>
      <c r="F15" s="65">
        <f>B15*E15</f>
        <v>0</v>
      </c>
      <c r="G15" s="65">
        <f>C15*E15</f>
        <v>0</v>
      </c>
    </row>
    <row r="16" spans="1:8" ht="15.95" customHeight="1" x14ac:dyDescent="0.2">
      <c r="B16" s="29" t="s">
        <v>99</v>
      </c>
      <c r="C16" s="28"/>
      <c r="D16" s="28"/>
      <c r="E16" s="28"/>
      <c r="F16" s="65">
        <f>SUBTOTAL(109,AnnoncerIProgrammet[Anslåede indtægter])</f>
        <v>0</v>
      </c>
      <c r="G16" s="65">
        <f>SUBTOTAL(109,AnnoncerIProgrammet[Faktiske indtægter])</f>
        <v>0</v>
      </c>
    </row>
    <row r="17" spans="1:7" ht="35.1" customHeight="1" x14ac:dyDescent="0.2">
      <c r="A17" s="5" t="s">
        <v>60</v>
      </c>
      <c r="B17" s="45" t="s">
        <v>68</v>
      </c>
      <c r="C17" s="26"/>
      <c r="D17" s="26"/>
      <c r="E17" s="26"/>
      <c r="F17" s="26"/>
      <c r="G17" s="26"/>
    </row>
    <row r="18" spans="1:7" ht="20.100000000000001" customHeight="1" x14ac:dyDescent="0.2">
      <c r="A18" s="52" t="s">
        <v>61</v>
      </c>
      <c r="B18" s="28" t="s">
        <v>66</v>
      </c>
      <c r="C18" s="28" t="s">
        <v>70</v>
      </c>
      <c r="D18" s="28" t="s">
        <v>71</v>
      </c>
      <c r="E18" s="28" t="s">
        <v>82</v>
      </c>
      <c r="F18" s="28" t="s">
        <v>83</v>
      </c>
      <c r="G18" s="28" t="s">
        <v>85</v>
      </c>
    </row>
    <row r="19" spans="1:7" ht="15.95" customHeight="1" x14ac:dyDescent="0.2">
      <c r="B19" s="30">
        <v>23</v>
      </c>
      <c r="C19" s="30"/>
      <c r="D19" s="27" t="s">
        <v>78</v>
      </c>
      <c r="E19" s="67"/>
      <c r="F19" s="67">
        <f>B19*E19</f>
        <v>0</v>
      </c>
      <c r="G19" s="67">
        <f>C19*E19</f>
        <v>0</v>
      </c>
    </row>
    <row r="20" spans="1:7" ht="15.95" customHeight="1" x14ac:dyDescent="0.2">
      <c r="B20" s="30">
        <v>354</v>
      </c>
      <c r="C20" s="30"/>
      <c r="D20" s="27" t="s">
        <v>79</v>
      </c>
      <c r="E20" s="67"/>
      <c r="F20" s="67">
        <f>B20*E20</f>
        <v>0</v>
      </c>
      <c r="G20" s="67">
        <f>C20*E20</f>
        <v>0</v>
      </c>
    </row>
    <row r="21" spans="1:7" ht="15.95" customHeight="1" x14ac:dyDescent="0.2">
      <c r="B21" s="30">
        <v>56</v>
      </c>
      <c r="C21" s="30"/>
      <c r="D21" s="27" t="s">
        <v>80</v>
      </c>
      <c r="E21" s="67"/>
      <c r="F21" s="67">
        <f>B21*E21</f>
        <v>0</v>
      </c>
      <c r="G21" s="67">
        <f>C21*E21</f>
        <v>0</v>
      </c>
    </row>
    <row r="22" spans="1:7" ht="15.95" customHeight="1" x14ac:dyDescent="0.2">
      <c r="B22" s="64" t="s">
        <v>99</v>
      </c>
      <c r="C22" s="30"/>
      <c r="D22" s="27"/>
      <c r="E22" s="30"/>
      <c r="F22" s="67">
        <f>SUBTOTAL(109,ExhibitorsAndVendors[Anslåede indtægter])</f>
        <v>0</v>
      </c>
      <c r="G22" s="67">
        <f>SUBTOTAL(109,ExhibitorsAndVendors[Faktiske indtægter])</f>
        <v>0</v>
      </c>
    </row>
    <row r="23" spans="1:7" ht="35.1" customHeight="1" x14ac:dyDescent="0.2">
      <c r="A23" s="52" t="s">
        <v>62</v>
      </c>
      <c r="B23" s="45" t="s">
        <v>69</v>
      </c>
      <c r="C23" s="26"/>
      <c r="D23" s="26"/>
      <c r="E23" s="26"/>
      <c r="F23" s="26"/>
      <c r="G23" s="26"/>
    </row>
    <row r="24" spans="1:7" ht="20.100000000000001" customHeight="1" x14ac:dyDescent="0.2">
      <c r="A24" s="52" t="s">
        <v>63</v>
      </c>
      <c r="B24" s="28" t="s">
        <v>66</v>
      </c>
      <c r="C24" s="28" t="s">
        <v>70</v>
      </c>
      <c r="D24" s="28" t="s">
        <v>71</v>
      </c>
      <c r="E24" s="28" t="s">
        <v>82</v>
      </c>
      <c r="F24" s="28" t="s">
        <v>83</v>
      </c>
      <c r="G24" s="28" t="s">
        <v>85</v>
      </c>
    </row>
    <row r="25" spans="1:7" ht="15.95" customHeight="1" x14ac:dyDescent="0.2">
      <c r="B25" s="30"/>
      <c r="C25" s="30"/>
      <c r="D25" s="27" t="s">
        <v>81</v>
      </c>
      <c r="E25" s="67"/>
      <c r="F25" s="67">
        <f>B25*E25</f>
        <v>0</v>
      </c>
      <c r="G25" s="67">
        <f>C25*E25</f>
        <v>0</v>
      </c>
    </row>
    <row r="26" spans="1:7" ht="15.95" customHeight="1" x14ac:dyDescent="0.2">
      <c r="B26" s="30">
        <v>123</v>
      </c>
      <c r="C26" s="30"/>
      <c r="D26" s="27" t="s">
        <v>81</v>
      </c>
      <c r="E26" s="67"/>
      <c r="F26" s="67">
        <f>B26*E26</f>
        <v>0</v>
      </c>
      <c r="G26" s="67">
        <f>C26*E26</f>
        <v>0</v>
      </c>
    </row>
    <row r="27" spans="1:7" ht="15.95" customHeight="1" x14ac:dyDescent="0.2">
      <c r="B27" s="30"/>
      <c r="C27" s="30"/>
      <c r="D27" s="27" t="s">
        <v>81</v>
      </c>
      <c r="E27" s="67"/>
      <c r="F27" s="67">
        <f>B27*E27</f>
        <v>0</v>
      </c>
      <c r="G27" s="67">
        <f>C27*E27</f>
        <v>0</v>
      </c>
    </row>
    <row r="28" spans="1:7" ht="15.95" customHeight="1" x14ac:dyDescent="0.2">
      <c r="B28" s="30">
        <v>13</v>
      </c>
      <c r="C28" s="30"/>
      <c r="D28" s="27" t="s">
        <v>81</v>
      </c>
      <c r="E28" s="67"/>
      <c r="F28" s="67">
        <f>B28*E28</f>
        <v>0</v>
      </c>
      <c r="G28" s="67">
        <f>C28*E28</f>
        <v>0</v>
      </c>
    </row>
    <row r="29" spans="1:7" ht="15.95" customHeight="1" x14ac:dyDescent="0.2">
      <c r="B29" s="64" t="s">
        <v>99</v>
      </c>
      <c r="C29" s="30"/>
      <c r="D29" s="27"/>
      <c r="E29" s="30"/>
      <c r="F29" s="67">
        <f>SUBTOTAL(109,salgAfVarer[Anslåede indtægter])</f>
        <v>0</v>
      </c>
      <c r="G29" s="67">
        <f>SUBTOTAL(109,salgAfVarer[Faktiske indtægter])</f>
        <v>0</v>
      </c>
    </row>
  </sheetData>
  <mergeCells count="2">
    <mergeCell ref="B3:B4"/>
    <mergeCell ref="B1:C1"/>
  </mergeCells>
  <phoneticPr fontId="1" type="noConversion"/>
  <conditionalFormatting sqref="A1:A1048576">
    <cfRule type="notContainsBlanks" dxfId="53" priority="1">
      <formula>LEN(TRIM(A1))&gt;0</formula>
    </cfRule>
  </conditionalFormatting>
  <printOptions horizontalCentered="1"/>
  <pageMargins left="0.75" right="0.75" top="1" bottom="1" header="0.5" footer="0.5"/>
  <pageSetup paperSize="9" scale="87" fitToHeight="0" orientation="landscape" r:id="rId1"/>
  <headerFooter alignWithMargins="0"/>
  <rowBreaks count="1" manualBreakCount="1">
    <brk id="23" max="16383" man="1"/>
  </rowBreaks>
  <ignoredErrors>
    <ignoredError sqref="G25:G29 F25:F28 G19:G21 F19:F21 G13:G16 F13:F15" emptyCellReference="1"/>
  </ignoredErrors>
  <tableParts count="4">
    <tablePart r:id="rId2"/>
    <tablePart r:id="rId3"/>
    <tablePart r:id="rId4"/>
    <tablePart r:id="rId5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  <pageSetUpPr fitToPage="1"/>
  </sheetPr>
  <dimension ref="A1:G12"/>
  <sheetViews>
    <sheetView showGridLines="0" zoomScaleNormal="100" workbookViewId="0"/>
  </sheetViews>
  <sheetFormatPr defaultColWidth="9.140625" defaultRowHeight="12.75" x14ac:dyDescent="0.2"/>
  <cols>
    <col min="1" max="1" width="2.7109375" style="49" customWidth="1"/>
    <col min="2" max="2" width="27.7109375" style="1" customWidth="1"/>
    <col min="3" max="3" width="23.85546875" style="1" customWidth="1"/>
    <col min="4" max="4" width="23.140625" style="1" customWidth="1"/>
    <col min="5" max="7" width="26" style="1" customWidth="1"/>
    <col min="8" max="8" width="2.7109375" style="1" customWidth="1"/>
    <col min="9" max="9" width="5.28515625" style="1" customWidth="1"/>
    <col min="10" max="16384" width="9.140625" style="1"/>
  </cols>
  <sheetData>
    <row r="1" spans="1:7" ht="36.75" customHeight="1" x14ac:dyDescent="0.4">
      <c r="A1" s="5" t="s">
        <v>86</v>
      </c>
      <c r="B1" s="77" t="str">
        <f>Udgifter!B1</f>
        <v>Begivenhedsbudget for</v>
      </c>
      <c r="C1" s="77"/>
      <c r="D1" s="42" t="str">
        <f>Udgifter!D1</f>
        <v>Navn på begivenhed</v>
      </c>
      <c r="E1" s="33"/>
      <c r="F1" s="33"/>
      <c r="G1" s="34" t="s">
        <v>94</v>
      </c>
    </row>
    <row r="2" spans="1:7" ht="21" customHeight="1" x14ac:dyDescent="0.2">
      <c r="B2" s="32"/>
      <c r="C2" s="32"/>
      <c r="D2" s="32"/>
      <c r="E2" s="32"/>
      <c r="F2" s="32"/>
      <c r="G2" s="31" t="s">
        <v>95</v>
      </c>
    </row>
    <row r="3" spans="1:7" ht="19.5" customHeight="1" x14ac:dyDescent="0.2">
      <c r="A3" s="52" t="s">
        <v>87</v>
      </c>
      <c r="B3" s="2"/>
      <c r="C3" s="2"/>
      <c r="D3" s="3"/>
      <c r="E3" s="55" t="s">
        <v>93</v>
      </c>
      <c r="F3" s="55"/>
      <c r="G3" s="55"/>
    </row>
    <row r="4" spans="1:7" ht="20.100000000000001" customHeight="1" x14ac:dyDescent="0.2">
      <c r="A4" s="52" t="s">
        <v>88</v>
      </c>
      <c r="B4" s="53" t="s">
        <v>90</v>
      </c>
      <c r="C4" s="43" t="s">
        <v>35</v>
      </c>
      <c r="D4" s="44" t="s">
        <v>37</v>
      </c>
      <c r="E4" s="55"/>
      <c r="F4" s="55"/>
      <c r="G4" s="55"/>
    </row>
    <row r="5" spans="1:7" ht="15.95" customHeight="1" x14ac:dyDescent="0.2">
      <c r="B5" s="37" t="s">
        <v>97</v>
      </c>
      <c r="C5" s="68">
        <f>Indtægter!F10</f>
        <v>1936</v>
      </c>
      <c r="D5" s="69">
        <f>Indtægter!F4</f>
        <v>1936</v>
      </c>
      <c r="E5" s="55"/>
      <c r="F5" s="55"/>
      <c r="G5" s="55"/>
    </row>
    <row r="6" spans="1:7" ht="15.95" customHeight="1" x14ac:dyDescent="0.2">
      <c r="B6" s="38" t="s">
        <v>91</v>
      </c>
      <c r="C6" s="70">
        <f>Udgifter!G4</f>
        <v>882</v>
      </c>
      <c r="D6" s="71">
        <f>Udgifter!H4</f>
        <v>302</v>
      </c>
      <c r="E6" s="55"/>
      <c r="F6" s="55"/>
      <c r="G6" s="55"/>
    </row>
    <row r="7" spans="1:7" ht="15" x14ac:dyDescent="0.2">
      <c r="B7" s="4"/>
      <c r="C7" s="35"/>
      <c r="D7" s="36"/>
      <c r="E7" s="55"/>
      <c r="F7" s="55"/>
      <c r="G7" s="55"/>
    </row>
    <row r="8" spans="1:7" ht="33" customHeight="1" x14ac:dyDescent="0.2">
      <c r="A8" s="52" t="s">
        <v>89</v>
      </c>
      <c r="B8" s="39" t="s">
        <v>92</v>
      </c>
      <c r="C8" s="72">
        <f>C5-C6</f>
        <v>1054</v>
      </c>
      <c r="D8" s="73">
        <f>D5-D6</f>
        <v>1634</v>
      </c>
      <c r="E8" s="55"/>
      <c r="F8" s="55"/>
      <c r="G8" s="55"/>
    </row>
    <row r="9" spans="1:7" ht="12.75" customHeight="1" x14ac:dyDescent="0.2">
      <c r="E9" s="55"/>
      <c r="F9" s="55"/>
      <c r="G9" s="55"/>
    </row>
    <row r="10" spans="1:7" ht="12.75" customHeight="1" x14ac:dyDescent="0.2">
      <c r="E10" s="55"/>
      <c r="F10" s="55"/>
      <c r="G10" s="55"/>
    </row>
    <row r="11" spans="1:7" ht="12.75" customHeight="1" x14ac:dyDescent="0.2">
      <c r="E11" s="55"/>
      <c r="F11" s="55"/>
      <c r="G11" s="55"/>
    </row>
    <row r="12" spans="1:7" ht="12.75" customHeight="1" x14ac:dyDescent="0.2">
      <c r="E12" s="55"/>
      <c r="F12" s="55"/>
      <c r="G12" s="55"/>
    </row>
  </sheetData>
  <mergeCells count="1">
    <mergeCell ref="B1:C1"/>
  </mergeCells>
  <phoneticPr fontId="1" type="noConversion"/>
  <conditionalFormatting sqref="E3:G12">
    <cfRule type="notContainsBlanks" dxfId="5" priority="3">
      <formula>LEN(TRIM(E3))&gt;0</formula>
    </cfRule>
  </conditionalFormatting>
  <conditionalFormatting sqref="A3:A4 A8">
    <cfRule type="notContainsBlanks" dxfId="4" priority="2">
      <formula>LEN(TRIM(A3))&gt;0</formula>
    </cfRule>
  </conditionalFormatting>
  <conditionalFormatting sqref="A1">
    <cfRule type="notContainsBlanks" dxfId="3" priority="1">
      <formula>LEN(TRIM(A1))&gt;0</formula>
    </cfRule>
  </conditionalFormatting>
  <printOptions horizontalCentered="1"/>
  <pageMargins left="0.75" right="0.75" top="1" bottom="1" header="0.5" footer="0.5"/>
  <pageSetup paperSize="9" scale="83" orientation="landscape" r:id="rId1"/>
  <headerFooter alignWithMargins="0"/>
  <ignoredErrors>
    <ignoredError sqref="C5:D5" calculatedColumn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2CE7E4D5-0BA1-4F98-9DF9-E74EBFAB97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99C40AA8-EDC4-4BEE-8E8B-AE672B586EED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26568BA1-2FDA-464D-8355-78278E7731C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TM16410231</ap:Template>
  <ap:ScaleCrop>false</ap:ScaleCrop>
  <ap:HeadingPairs>
    <vt:vector baseType="variant" size="2">
      <vt:variant>
        <vt:lpstr>Worksheets</vt:lpstr>
      </vt:variant>
      <vt:variant>
        <vt:i4>4</vt:i4>
      </vt:variant>
    </vt:vector>
  </ap:HeadingPairs>
  <ap:TitlesOfParts>
    <vt:vector baseType="lpstr" size="4">
      <vt:lpstr>Start</vt:lpstr>
      <vt:lpstr>Udgifter</vt:lpstr>
      <vt:lpstr>Indtægter</vt:lpstr>
      <vt:lpstr>Sammendrag af indtægter og tab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2022-02-14T05:29:59Z</dcterms:created>
  <dcterms:modified xsi:type="dcterms:W3CDTF">2022-06-08T06:23:35Z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