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worksheets/sheet64.xml" ContentType="application/vnd.openxmlformats-officedocument.spreadsheetml.worksheet+xml"/>
  <Override PartName="/xl/tables/table6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55.xml" ContentType="application/vnd.openxmlformats-officedocument.spreadsheetml.worksheet+xml"/>
  <Override PartName="/xl/tables/table55.xml" ContentType="application/vnd.openxmlformats-officedocument.spreadsheetml.table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xl/worksheets/sheet46.xml" ContentType="application/vnd.openxmlformats-officedocument.spreadsheetml.worksheet+xml"/>
  <Override PartName="/xl/tables/table46.xml" ContentType="application/vnd.openxmlformats-officedocument.spreadsheetml.table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3_ncr:1_{B6918062-96E3-490F-BB65-FA7592F949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ŘídicíPanel" sheetId="1" r:id="rId1"/>
    <sheet name="Prodej" sheetId="2" r:id="rId2"/>
    <sheet name="Příjmy" sheetId="5" r:id="rId3"/>
    <sheet name="Výdaje" sheetId="3" r:id="rId4"/>
    <sheet name="Daně" sheetId="4" r:id="rId5"/>
    <sheet name="Kategorie" sheetId="7" r:id="rId6"/>
  </sheets>
  <definedNames>
    <definedName name="Celkem_daně">ŘídicíPanel!$E$15</definedName>
    <definedName name="Celkem_hrubý_zisk">ŘídicíPanel!$E$17</definedName>
    <definedName name="Celkem_jiné_příjmy">ŘídicíPanel!$E$14</definedName>
    <definedName name="Celkem_jiné_výdaje">ŘídicíPanel!$E$13</definedName>
    <definedName name="Celkem_náklady_na_prodej">ŘídicíPanel!$E$9</definedName>
    <definedName name="Celkem_obecné_a_administrativní">ŘídicíPanel!$E$12</definedName>
    <definedName name="Celkem_příjmy_z_provozu">ŘídicíPanel!$E$19</definedName>
    <definedName name="Celkem_prodej_a_marketing">ŘídicíPanel!$E$10</definedName>
    <definedName name="Celkem_provozní_výdaje">ŘídicíPanel!$E$18</definedName>
    <definedName name="Celkem_výnosy_z_prodeje">ŘídicíPanel!$E$8</definedName>
    <definedName name="Celkem_výzkum_a_vývoj">ŘídicíPanel!$E$11</definedName>
    <definedName name="Čistý_zisk">ŘídicíPanel!$E$20</definedName>
    <definedName name="Data_sešitu">ŘídicíPanel!$C$1</definedName>
    <definedName name="Nadpis1">ŘídicíPanel[[#Headers],[Souhrn]]</definedName>
    <definedName name="Nadpis2">VýnosyZProdeje[[#Headers],[Typ výnosu]]</definedName>
    <definedName name="Nadpis3">Příjmy[[#Headers],[Typ příjmu]]</definedName>
    <definedName name="Nadpis4">ProvozníVýdaje[[#Headers],[Typ výdajů]]</definedName>
    <definedName name="Nadpis5">Daně[[#Headers],[Typ]]</definedName>
    <definedName name="Nadpis6">Kategorie[[#Headers],[Kategorie]]</definedName>
    <definedName name="Název_sešitu">ŘídicíPanel!$B$1</definedName>
    <definedName name="Název_společnosti">ŘídicíPanel!$B$2</definedName>
    <definedName name="OblastNadpisuRadku1..C3.4">Výdaje!$B$3</definedName>
    <definedName name="OblastNázvůŘádků1..C3">Prodej!$B$3</definedName>
    <definedName name="OblastNázvůŘádků1..C3.3">Příjmy!$B$3</definedName>
    <definedName name="OblastNázvůŘádků1..C3.5">Daně!$B$3</definedName>
    <definedName name="OblastNázvůŘádků1..C4">ŘídicíPanel!$B$3</definedName>
    <definedName name="OblastNázvůŘádků2..H20">ŘídicíPanel!$B$17</definedName>
    <definedName name="_xlnm.Print_Titles" localSheetId="4">Daně!$4:$4</definedName>
    <definedName name="_xlnm.Print_Titles" localSheetId="5">Kategorie!$1:$1</definedName>
    <definedName name="_xlnm.Print_Titles" localSheetId="2">Příjmy!$4:$4</definedName>
    <definedName name="_xlnm.Print_Titles" localSheetId="1">Prodej!$4:$4</definedName>
    <definedName name="_xlnm.Print_Titles" localSheetId="0">ŘídicíPanel!$7:$7</definedName>
    <definedName name="_xlnm.Print_Titles" localSheetId="3">Výdaje!$4:$4</definedName>
    <definedName name="Výnosy_z_prodeje">SUMIFS(VýnosyZProdeje[Aktuální období],VýnosyZProdeje[Typ výnosu],"Výnosy z prodeje")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H12" i="1"/>
  <c r="C3" i="2"/>
  <c r="G6" i="5" l="1"/>
  <c r="H7" i="4"/>
  <c r="G7" i="4"/>
  <c r="G9" i="3"/>
  <c r="G17" i="3" l="1"/>
  <c r="G18" i="3"/>
  <c r="G9" i="4"/>
  <c r="I9" i="4" l="1"/>
  <c r="I8" i="4"/>
  <c r="I7" i="4"/>
  <c r="I6" i="4"/>
  <c r="H9" i="4"/>
  <c r="H8" i="4"/>
  <c r="H6" i="4"/>
  <c r="I6" i="5"/>
  <c r="H6" i="5"/>
  <c r="I12" i="2"/>
  <c r="I11" i="2"/>
  <c r="I10" i="2"/>
  <c r="I9" i="2"/>
  <c r="I8" i="2"/>
  <c r="I7" i="2"/>
  <c r="I6" i="2"/>
  <c r="H12" i="2"/>
  <c r="H11" i="2"/>
  <c r="H10" i="2"/>
  <c r="H9" i="2"/>
  <c r="H8" i="2"/>
  <c r="H7" i="2"/>
  <c r="H6" i="2"/>
  <c r="I5" i="2" l="1"/>
  <c r="H5" i="2"/>
  <c r="H5" i="5"/>
  <c r="I5" i="4" l="1"/>
  <c r="I10" i="4"/>
  <c r="H15" i="1" s="1"/>
  <c r="H5" i="4"/>
  <c r="H10" i="4" s="1"/>
  <c r="G15" i="1" s="1"/>
  <c r="G5" i="4"/>
  <c r="G6" i="4"/>
  <c r="G8" i="4"/>
  <c r="F10" i="4"/>
  <c r="C3" i="4" s="1"/>
  <c r="E10" i="4"/>
  <c r="D15" i="1" s="1"/>
  <c r="D10" i="4"/>
  <c r="C15" i="1" s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G5" i="3"/>
  <c r="G6" i="3"/>
  <c r="G7" i="3"/>
  <c r="G8" i="3"/>
  <c r="G10" i="3"/>
  <c r="G11" i="3"/>
  <c r="G12" i="3"/>
  <c r="G13" i="3"/>
  <c r="G14" i="3"/>
  <c r="G15" i="3"/>
  <c r="G16" i="3"/>
  <c r="G19" i="3"/>
  <c r="G20" i="3"/>
  <c r="G21" i="3"/>
  <c r="G22" i="3"/>
  <c r="G23" i="3"/>
  <c r="G24" i="3"/>
  <c r="F25" i="3"/>
  <c r="C3" i="3" s="1"/>
  <c r="E25" i="3"/>
  <c r="D25" i="3"/>
  <c r="I5" i="5"/>
  <c r="H7" i="5"/>
  <c r="G14" i="1" s="1"/>
  <c r="G5" i="5"/>
  <c r="F7" i="5"/>
  <c r="C3" i="5" s="1"/>
  <c r="E7" i="5"/>
  <c r="D7" i="5"/>
  <c r="C14" i="1" s="1"/>
  <c r="B2" i="4"/>
  <c r="B1" i="4"/>
  <c r="B2" i="3"/>
  <c r="B1" i="3"/>
  <c r="B2" i="5"/>
  <c r="B1" i="5"/>
  <c r="B2" i="2"/>
  <c r="B1" i="2"/>
  <c r="E14" i="1"/>
  <c r="E10" i="1"/>
  <c r="E11" i="1"/>
  <c r="E8" i="1"/>
  <c r="E9" i="1"/>
  <c r="E15" i="1"/>
  <c r="C11" i="1"/>
  <c r="D11" i="1"/>
  <c r="D10" i="1"/>
  <c r="C10" i="1"/>
  <c r="D9" i="1"/>
  <c r="C9" i="1"/>
  <c r="D8" i="1"/>
  <c r="C8" i="1"/>
  <c r="D14" i="1"/>
  <c r="F13" i="2"/>
  <c r="E13" i="2"/>
  <c r="D13" i="2"/>
  <c r="G9" i="1"/>
  <c r="H9" i="1"/>
  <c r="G8" i="1"/>
  <c r="H8" i="1"/>
  <c r="H10" i="1"/>
  <c r="H13" i="2"/>
  <c r="I13" i="2"/>
  <c r="G6" i="2" l="1"/>
  <c r="G10" i="2"/>
  <c r="G7" i="2"/>
  <c r="G11" i="2"/>
  <c r="G8" i="2"/>
  <c r="G12" i="2"/>
  <c r="G9" i="2"/>
  <c r="G5" i="2"/>
  <c r="C13" i="1"/>
  <c r="C18" i="1" s="1"/>
  <c r="H11" i="1"/>
  <c r="E13" i="1"/>
  <c r="E18" i="1" s="1"/>
  <c r="F18" i="1" s="1"/>
  <c r="G11" i="1"/>
  <c r="G10" i="1"/>
  <c r="I25" i="3"/>
  <c r="H13" i="1" s="1"/>
  <c r="H25" i="3"/>
  <c r="D13" i="1"/>
  <c r="D18" i="1" s="1"/>
  <c r="I7" i="5"/>
  <c r="H14" i="1" s="1"/>
  <c r="D17" i="1"/>
  <c r="C17" i="1"/>
  <c r="G7" i="5"/>
  <c r="F14" i="1" s="1"/>
  <c r="F11" i="1"/>
  <c r="F10" i="1"/>
  <c r="G10" i="4"/>
  <c r="F15" i="1" s="1"/>
  <c r="E17" i="1"/>
  <c r="C3" i="1" s="1"/>
  <c r="C19" i="1" l="1"/>
  <c r="C20" i="1" s="1"/>
  <c r="H18" i="1"/>
  <c r="D19" i="1"/>
  <c r="D20" i="1" s="1"/>
  <c r="G17" i="1"/>
  <c r="G13" i="1"/>
  <c r="F9" i="1"/>
  <c r="F8" i="1"/>
  <c r="G18" i="1"/>
  <c r="G13" i="2"/>
  <c r="E19" i="1"/>
  <c r="H17" i="1"/>
  <c r="F17" i="1"/>
  <c r="G19" i="1" l="1"/>
  <c r="E20" i="1"/>
  <c r="C4" i="1" s="1"/>
  <c r="H19" i="1"/>
  <c r="F19" i="1"/>
  <c r="F20" i="1" l="1"/>
  <c r="H20" i="1"/>
  <c r="G20" i="1"/>
  <c r="G25" i="3"/>
  <c r="F13" i="1" s="1"/>
</calcChain>
</file>

<file path=xl/sharedStrings.xml><?xml version="1.0" encoding="utf-8"?>
<sst xmlns="http://schemas.openxmlformats.org/spreadsheetml/2006/main" count="146" uniqueCount="74">
  <si>
    <t>Výkaz zisků a ztrát</t>
  </si>
  <si>
    <t>Název společnosti</t>
  </si>
  <si>
    <t>Aktuální hrubá marže [L/J]</t>
  </si>
  <si>
    <t>Aktuální návratnost prodeje [T/J]</t>
  </si>
  <si>
    <t>Neměňte kategorie na tomto listu, aby nedošlo k poškození vzorců. Pokud chcete přidat kategorie a aktualizovat odpovídající listy s položkami, použijte list Kategorie. Tento list se zaktualizuje automaticky.</t>
  </si>
  <si>
    <t>Souhrn</t>
  </si>
  <si>
    <t>Celkové výnosy z prodeje [J]</t>
  </si>
  <si>
    <t>Celkové náklady na prodej [K]</t>
  </si>
  <si>
    <t>Celkové výdaje na prodej a marketing [M]</t>
  </si>
  <si>
    <t>Celkové výdaje na výzkum a vývoj [N]</t>
  </si>
  <si>
    <t>Celkové obecné a administrativní výdaje [O]</t>
  </si>
  <si>
    <t>Celkové jiné provozní výdaje [P]</t>
  </si>
  <si>
    <t>Jiné příjmy [S]</t>
  </si>
  <si>
    <t>Celkové daně [T]</t>
  </si>
  <si>
    <t>Hrubý zisk [L=J-K]</t>
  </si>
  <si>
    <t>Celkové provozní výdaje [Q=M+N+O+P]</t>
  </si>
  <si>
    <t>Příjmy z provozu [R=L-Q]</t>
  </si>
  <si>
    <t>Čistý zisk [U=R+S-T]</t>
  </si>
  <si>
    <t>Pro [měsíc nebo rok] končící [den. měsíc. rok]</t>
  </si>
  <si>
    <t>Údaje v tisících</t>
  </si>
  <si>
    <t>Celkem předchozí období</t>
  </si>
  <si>
    <t>Celkem rozpočet</t>
  </si>
  <si>
    <t>Celkem aktuální
období</t>
  </si>
  <si>
    <t>Celkem aktuální období jako procenta z prodeje</t>
  </si>
  <si>
    <t>Celkem změna oproti předchozímu období v procentech</t>
  </si>
  <si>
    <t>Celkem změna oproti rozpočtu v procentech</t>
  </si>
  <si>
    <t>Výnosy z prodeje</t>
  </si>
  <si>
    <t>Typ výnosu</t>
  </si>
  <si>
    <t>Náklady na prodej</t>
  </si>
  <si>
    <t>Celkové výnosy z prodeje</t>
  </si>
  <si>
    <t>Popis</t>
  </si>
  <si>
    <t>Produkt nebo služba 1</t>
  </si>
  <si>
    <t>Produkt nebo služba 2</t>
  </si>
  <si>
    <t>Produkt nebo služba 3</t>
  </si>
  <si>
    <t>Produkt nebo služba 4</t>
  </si>
  <si>
    <t>Předchozí období</t>
  </si>
  <si>
    <t>Rozpočet</t>
  </si>
  <si>
    <t>Aktuální období</t>
  </si>
  <si>
    <t>Aktuální období jako procenta z prodeje</t>
  </si>
  <si>
    <t>Změna oproti předchozímu období v procentech</t>
  </si>
  <si>
    <t>Změna oproti rozpočtu v procentech</t>
  </si>
  <si>
    <t>Příjmy</t>
  </si>
  <si>
    <t>Typ příjmu</t>
  </si>
  <si>
    <t>Celkové příjmy z prodeje</t>
  </si>
  <si>
    <t>Jiné příjmy</t>
  </si>
  <si>
    <t>Provozní výdaje</t>
  </si>
  <si>
    <t>Typ výdajů</t>
  </si>
  <si>
    <t>Prodej a marketing</t>
  </si>
  <si>
    <t>Výzkum a vývoj</t>
  </si>
  <si>
    <t>Obecné a administrativní</t>
  </si>
  <si>
    <t>Celkové provozní výdaje</t>
  </si>
  <si>
    <t>Reklama</t>
  </si>
  <si>
    <t>Přímý marketing</t>
  </si>
  <si>
    <t>Jiné výdaje (upřesněte)</t>
  </si>
  <si>
    <t>Licence na technologie</t>
  </si>
  <si>
    <t xml:space="preserve">Patenty </t>
  </si>
  <si>
    <t>Mzdy a odměny</t>
  </si>
  <si>
    <t>Externí služby</t>
  </si>
  <si>
    <t>Pomůcky</t>
  </si>
  <si>
    <t>Jídlo a zábava</t>
  </si>
  <si>
    <t>Nájemné</t>
  </si>
  <si>
    <t>Telefony</t>
  </si>
  <si>
    <t>Služby</t>
  </si>
  <si>
    <t>Odpisy</t>
  </si>
  <si>
    <t>Pojištění</t>
  </si>
  <si>
    <t>Opravy a údržba</t>
  </si>
  <si>
    <t>Daně</t>
  </si>
  <si>
    <t>Typ</t>
  </si>
  <si>
    <t>Celkové daně</t>
  </si>
  <si>
    <t>Daně z příjmů</t>
  </si>
  <si>
    <t>Daně z mezd</t>
  </si>
  <si>
    <t>Daně z nemovitostí</t>
  </si>
  <si>
    <t>Jiné daně (upřesněte)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</si>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</sst>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12"/>
      <color theme="1" tint="0.14993743705557422"/>
      <name val="Franklin Gothic Medium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1" fillId="0" borderId="0" applyNumberFormat="0" applyFill="0" applyProtection="0">
      <alignment vertical="center"/>
    </xf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10" fillId="0" borderId="0" applyNumberFormat="0" applyFill="0" applyProtection="0">
      <alignment vertical="center" wrapText="1"/>
    </xf>
    <xf numFmtId="165" fontId="9" fillId="0" borderId="0" applyFont="0" applyFill="0" applyBorder="0" applyAlignment="0" applyProtection="0"/>
    <xf numFmtId="10" fontId="9" fillId="0" borderId="0" applyFont="0" applyFill="0" applyBorder="0" applyProtection="0">
      <alignment horizontal="right"/>
    </xf>
    <xf numFmtId="0" fontId="8" fillId="2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10" fontId="1" fillId="3" borderId="0" applyFont="0" applyBorder="0" applyProtection="0">
      <alignment horizontal="right"/>
    </xf>
    <xf numFmtId="0" fontId="5" fillId="0" borderId="0" applyNumberFormat="0" applyFill="0" applyBorder="0" applyProtection="0">
      <alignment wrapText="1"/>
    </xf>
    <xf numFmtId="10" fontId="1" fillId="4" borderId="0" applyBorder="0" applyProtection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" applyNumberFormat="0" applyAlignment="0" applyProtection="0"/>
    <xf numFmtId="0" fontId="16" fillId="10" borderId="3" applyNumberFormat="0" applyAlignment="0" applyProtection="0"/>
    <xf numFmtId="0" fontId="17" fillId="10" borderId="2" applyNumberFormat="0" applyAlignment="0" applyProtection="0"/>
    <xf numFmtId="0" fontId="18" fillId="0" borderId="4" applyNumberFormat="0" applyFill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0" fontId="9" fillId="12" borderId="6" applyNumberFormat="0" applyFont="0" applyAlignment="0" applyProtection="0"/>
    <xf numFmtId="0" fontId="8" fillId="0" borderId="7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2">
    <xf numFmtId="0" fontId="0" fillId="0" borderId="0" xfId="0">
      <alignment wrapText="1"/>
    </xf>
    <xf numFmtId="0" fontId="6" fillId="0" borderId="0" xfId="2">
      <alignment vertical="center"/>
    </xf>
    <xf numFmtId="0" fontId="10" fillId="0" borderId="0" xfId="4">
      <alignment vertical="center" wrapText="1"/>
    </xf>
    <xf numFmtId="0" fontId="8" fillId="2" borderId="1" xfId="7" applyBorder="1"/>
    <xf numFmtId="0" fontId="8" fillId="2" borderId="1" xfId="7" applyNumberFormat="1" applyBorder="1" applyAlignment="1"/>
    <xf numFmtId="165" fontId="0" fillId="0" borderId="0" xfId="5" applyFont="1" applyAlignment="1">
      <alignment horizontal="right"/>
    </xf>
    <xf numFmtId="165" fontId="8" fillId="2" borderId="1" xfId="5" applyFont="1" applyFill="1" applyBorder="1" applyAlignment="1">
      <alignment horizontal="right"/>
    </xf>
    <xf numFmtId="165" fontId="0" fillId="0" borderId="0" xfId="5" applyFont="1" applyFill="1" applyBorder="1" applyAlignment="1">
      <alignment horizontal="right"/>
    </xf>
    <xf numFmtId="165" fontId="0" fillId="0" borderId="0" xfId="5" applyFont="1" applyFill="1" applyAlignment="1">
      <alignment horizontal="right"/>
    </xf>
    <xf numFmtId="10" fontId="0" fillId="0" borderId="0" xfId="6" applyFont="1">
      <alignment horizontal="right"/>
    </xf>
    <xf numFmtId="0" fontId="4" fillId="0" borderId="0" xfId="8">
      <alignment vertical="center"/>
    </xf>
    <xf numFmtId="165" fontId="10" fillId="0" borderId="0" xfId="5" applyFont="1" applyAlignment="1">
      <alignment vertical="center"/>
    </xf>
    <xf numFmtId="10" fontId="8" fillId="2" borderId="1" xfId="6" applyFont="1" applyFill="1" applyBorder="1">
      <alignment horizontal="right"/>
    </xf>
    <xf numFmtId="10" fontId="3" fillId="5" borderId="0" xfId="0" applyNumberFormat="1" applyFont="1" applyFill="1" applyAlignment="1">
      <alignment horizontal="right"/>
    </xf>
    <xf numFmtId="10" fontId="1" fillId="4" borderId="0" xfId="11" applyBorder="1">
      <alignment horizontal="right"/>
    </xf>
    <xf numFmtId="10" fontId="1" fillId="4" borderId="0" xfId="11">
      <alignment horizontal="right"/>
    </xf>
    <xf numFmtId="10" fontId="2" fillId="5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0" fontId="5" fillId="0" borderId="0" xfId="3">
      <alignment vertical="center"/>
    </xf>
    <xf numFmtId="0" fontId="5" fillId="0" borderId="0" xfId="10" applyFill="1">
      <alignment wrapText="1"/>
    </xf>
    <xf numFmtId="0" fontId="0" fillId="0" borderId="0" xfId="0">
      <alignment wrapText="1"/>
    </xf>
  </cellXfs>
  <cellStyles count="47">
    <cellStyle name="20% - Accent1" xfId="11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7" builtinId="50" customBuiltin="1"/>
    <cellStyle name="40% - Accent1" xfId="9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5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6" builtinId="52" customBuiltin="1"/>
    <cellStyle name="Accent1" xfId="26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2" builtinId="3" customBuiltin="1"/>
    <cellStyle name="Comma [0]" xfId="13" builtinId="6" customBuiltin="1"/>
    <cellStyle name="Currency" xfId="5" builtinId="4" customBuiltin="1"/>
    <cellStyle name="Currency [0]" xfId="14" builtinId="7" customBuiltin="1"/>
    <cellStyle name="Explanatory Text" xfId="10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8" builtinId="15" customBuiltin="1"/>
    <cellStyle name="Total" xfId="25" builtinId="25" customBuiltin="1"/>
    <cellStyle name="Warning Text" xfId="23" builtinId="11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.00\ &quot;Kč&quot;_-;\-* #,##0.00\ &quot;Kč&quot;_-;_-* &quot;-&quot;??\ &quot;Kč&quot;_-;_-@_-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color theme="4" tint="-0.499984740745262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auto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PivotStyle="PivotStyleLight16">
    <tableStyle name="Výkaz zisků a ztrát" pivot="0" count="7" xr9:uid="{00000000-0011-0000-FFFF-FFFF00000000}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customXml" Target="/customXml/item13.xml" Id="rId11" /><Relationship Type="http://schemas.openxmlformats.org/officeDocument/2006/relationships/worksheet" Target="/xl/worksheets/sheet55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6.xml" Id="rId4" /><Relationship Type="http://schemas.openxmlformats.org/officeDocument/2006/relationships/sharedStrings" Target="/xl/sharedStrings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54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2200276</xdr:colOff>
      <xdr:row>0</xdr:row>
      <xdr:rowOff>19050</xdr:rowOff>
    </xdr:from>
    <xdr:to>
      <xdr:col>7</xdr:col>
      <xdr:colOff>1685924</xdr:colOff>
      <xdr:row>4</xdr:row>
      <xdr:rowOff>0</xdr:rowOff>
    </xdr:to>
    <xdr:pic>
      <xdr:nvPicPr>
        <xdr:cNvPr id="3" name="Nahradit logem" descr="Zástupný symbol loga">
          <a:extLst>
            <a:ext uri="{FF2B5EF4-FFF2-40B4-BE49-F238E27FC236}">
              <a16:creationId xmlns:a16="http://schemas.microsoft.com/office/drawing/2014/main" id="{6693DEC6-DA40-4EB2-BA88-0C947AB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68051" y="19050"/>
          <a:ext cx="1714498" cy="857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1676401</xdr:colOff>
      <xdr:row>0</xdr:row>
      <xdr:rowOff>9525</xdr:rowOff>
    </xdr:from>
    <xdr:to>
      <xdr:col>8</xdr:col>
      <xdr:colOff>1571624</xdr:colOff>
      <xdr:row>2</xdr:row>
      <xdr:rowOff>381000</xdr:rowOff>
    </xdr:to>
    <xdr:pic>
      <xdr:nvPicPr>
        <xdr:cNvPr id="3" name="Nahradit logem" descr="Zástupný symbol loga">
          <a:extLst>
            <a:ext uri="{FF2B5EF4-FFF2-40B4-BE49-F238E27FC236}">
              <a16:creationId xmlns:a16="http://schemas.microsoft.com/office/drawing/2014/main" id="{CCA6DAE2-EBEB-4B28-99BA-2DD8011D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539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1676401</xdr:colOff>
      <xdr:row>0</xdr:row>
      <xdr:rowOff>9525</xdr:rowOff>
    </xdr:from>
    <xdr:to>
      <xdr:col>8</xdr:col>
      <xdr:colOff>1571624</xdr:colOff>
      <xdr:row>2</xdr:row>
      <xdr:rowOff>381000</xdr:rowOff>
    </xdr:to>
    <xdr:pic>
      <xdr:nvPicPr>
        <xdr:cNvPr id="3" name="Nahradit logem" descr="Zástupný symbol loga">
          <a:extLst>
            <a:ext uri="{FF2B5EF4-FFF2-40B4-BE49-F238E27FC236}">
              <a16:creationId xmlns:a16="http://schemas.microsoft.com/office/drawing/2014/main" id="{5AE38112-E1F6-43E9-B920-17C77389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539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1676401</xdr:colOff>
      <xdr:row>0</xdr:row>
      <xdr:rowOff>9525</xdr:rowOff>
    </xdr:from>
    <xdr:to>
      <xdr:col>8</xdr:col>
      <xdr:colOff>1571624</xdr:colOff>
      <xdr:row>2</xdr:row>
      <xdr:rowOff>381000</xdr:rowOff>
    </xdr:to>
    <xdr:pic>
      <xdr:nvPicPr>
        <xdr:cNvPr id="3" name="Nahradit logem" descr="Zástupný symbol loga">
          <a:extLst>
            <a:ext uri="{FF2B5EF4-FFF2-40B4-BE49-F238E27FC236}">
              <a16:creationId xmlns:a16="http://schemas.microsoft.com/office/drawing/2014/main" id="{37AF0D61-EB39-4017-8DC7-54294748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539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1685926</xdr:colOff>
      <xdr:row>0</xdr:row>
      <xdr:rowOff>9525</xdr:rowOff>
    </xdr:from>
    <xdr:to>
      <xdr:col>8</xdr:col>
      <xdr:colOff>1581149</xdr:colOff>
      <xdr:row>2</xdr:row>
      <xdr:rowOff>381000</xdr:rowOff>
    </xdr:to>
    <xdr:pic>
      <xdr:nvPicPr>
        <xdr:cNvPr id="3" name="Nahradit logem" descr="Zástupný symbol loga">
          <a:extLst>
            <a:ext uri="{FF2B5EF4-FFF2-40B4-BE49-F238E27FC236}">
              <a16:creationId xmlns:a16="http://schemas.microsoft.com/office/drawing/2014/main" id="{D96A212B-7D34-4B76-B88F-B26ADBBE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63501" y="9525"/>
          <a:ext cx="1695448" cy="84772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ŘídicíPanel" displayName="ŘídicíPanel" ref="B7:H15" totalsRowShown="0">
  <autoFilter ref="B7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Souhrn"/>
    <tableColumn id="2" xr3:uid="{00000000-0010-0000-0000-000002000000}" name="Celkem předchozí období"/>
    <tableColumn id="3" xr3:uid="{00000000-0010-0000-0000-000003000000}" name="Celkem rozpočet">
      <calculatedColumnFormula>VýnosyZProdeje[[#Totals],[Rozpočet]]</calculatedColumnFormula>
    </tableColumn>
    <tableColumn id="4" xr3:uid="{00000000-0010-0000-0000-000004000000}" name="Celkem aktuální_x000a_období">
      <calculatedColumnFormula>VýnosyZProdeje[[#Totals],[Aktuální období]]</calculatedColumnFormula>
    </tableColumn>
    <tableColumn id="5" xr3:uid="{00000000-0010-0000-0000-000005000000}" name="Celkem aktuální období jako procenta z prodeje">
      <calculatedColumnFormula>SUMIFS(VýnosyZProdeje[Aktuální období jako procenta z prodeje],VýnosyZProdeje[Typ výnosu],"Náklady na prodej")</calculatedColumnFormula>
    </tableColumn>
    <tableColumn id="6" xr3:uid="{00000000-0010-0000-0000-000006000000}" name="Celkem změna oproti předchozímu období v procentech">
      <calculatedColumnFormula>SUMIFS(VýnosyZProdeje[Změna oproti předchozímu období v procentech],VýnosyZProdeje[Typ výnosu],"Náklady na prodej")</calculatedColumnFormula>
    </tableColumn>
    <tableColumn id="7" xr3:uid="{00000000-0010-0000-0000-000007000000}" name="Celkem změna oproti rozpočtu v procentech">
      <calculatedColumnFormula>SUMIFS(VýnosyZProdeje[Změna oproti rozpočtu v procentech],VýnosyZProdeje[Typ výnosu],"Náklady na prodej")</calculatedColumnFormula>
    </tableColumn>
  </tableColumns>
  <tableStyleInfo name="Výkaz zisků a ztrát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souhrn. Údaje Celkem předchozí období, Celkem rozpočet, Celkem aktuální období, Celkem změna oproti předchozímu období v procentech a Celkem změna oproti rozpočtu v procentech se aktualizují automatick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VýnosyZProdeje" displayName="VýnosyZProdeje" ref="B4:I13" totalsRowCount="1" dataDxfId="31">
  <autoFilter ref="B4:I12" xr:uid="{00000000-0009-0000-0100-000007000000}"/>
  <tableColumns count="8">
    <tableColumn id="1" xr3:uid="{00000000-0010-0000-0100-000001000000}" name="Typ výnosu" totalsRowLabel="Celkové výnosy z prodeje"/>
    <tableColumn id="8" xr3:uid="{00000000-0010-0000-0100-000008000000}" name="Popis"/>
    <tableColumn id="2" xr3:uid="{00000000-0010-0000-0100-000002000000}" name="Předchozí období" totalsRowFunction="sum" totalsRowDxfId="30"/>
    <tableColumn id="3" xr3:uid="{00000000-0010-0000-0100-000003000000}" name="Rozpočet" totalsRowFunction="sum" totalsRowDxfId="29"/>
    <tableColumn id="4" xr3:uid="{00000000-0010-0000-0100-000004000000}" name="Aktuální období" totalsRowFunction="sum" totalsRowDxfId="28"/>
    <tableColumn id="5" xr3:uid="{00000000-0010-0000-0100-000005000000}" name="Aktuální období jako procenta z prodeje" totalsRowFunction="sum" totalsRowDxfId="27">
      <calculatedColumnFormula>IFERROR(IF(VýnosyZProdeje[[#Totals],[Aktuální období]]=0,"-",VýnosyZProdeje[[#This Row],[Aktuální období]]/Výnosy_z_prodeje),"-")</calculatedColumnFormula>
    </tableColumn>
    <tableColumn id="6" xr3:uid="{00000000-0010-0000-0100-000006000000}" name="Změna oproti předchozímu období v procentech" totalsRowFunction="sum" totalsRowDxfId="26">
      <calculatedColumnFormula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calculatedColumnFormula>
    </tableColumn>
    <tableColumn id="7" xr3:uid="{00000000-0010-0000-0100-000007000000}" name="Změna oproti rozpočtu v procentech" totalsRowFunction="sum" totalsRowDxfId="25">
      <calculatedColumnFormula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calculatedColumnFormula>
    </tableColumn>
  </tableColumns>
  <tableStyleInfo name="Výkaz zisků a ztrát" showFirstColumn="1" showLastColumn="0" showRowStripes="0" showColumnStripes="0"/>
  <extLst>
    <ext xmlns:x14="http://schemas.microsoft.com/office/spreadsheetml/2009/9/main" uri="{504A1905-F514-4f6f-8877-14C23A59335A}">
      <x14:table altTextSummary="Zadejte typ výnosu, popis, předchozí a aktuální období a rozpočet. Aktuální období jako procenta z prodeje, změna oproti předchozímu období v procentech a změna oproti rozpočtu v procentech se počítají automaticky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2000000}" name="Příjmy" displayName="Příjmy" ref="B4:I7" totalsRowCount="1" dataDxfId="24" totalsRowDxfId="23">
  <autoFilter ref="B4:I6" xr:uid="{00000000-0009-0000-0100-000019000000}"/>
  <tableColumns count="8">
    <tableColumn id="1" xr3:uid="{00000000-0010-0000-0200-000001000000}" name="Typ příjmu" totalsRowLabel="Celkové příjmy z prodeje"/>
    <tableColumn id="8" xr3:uid="{00000000-0010-0000-0200-000008000000}" name="Popis"/>
    <tableColumn id="2" xr3:uid="{00000000-0010-0000-0200-000002000000}" name="Předchozí období" totalsRowFunction="sum" totalsRowDxfId="22"/>
    <tableColumn id="3" xr3:uid="{00000000-0010-0000-0200-000003000000}" name="Rozpočet" totalsRowFunction="sum" totalsRowDxfId="21"/>
    <tableColumn id="4" xr3:uid="{00000000-0010-0000-0200-000004000000}" name="Aktuální období" totalsRowFunction="sum" totalsRowDxfId="20"/>
    <tableColumn id="5" xr3:uid="{00000000-0010-0000-0200-000005000000}" name="Aktuální období jako procenta z prodeje" totalsRowFunction="sum" totalsRowDxfId="19">
      <calculatedColumnFormula>IFERROR(IF(Výnosy_z_prodeje=0,"-",Příjmy[[#This Row],[Aktuální období]]/Výnosy_z_prodeje),"-")</calculatedColumnFormula>
    </tableColumn>
    <tableColumn id="6" xr3:uid="{00000000-0010-0000-0200-000006000000}" name="Změna oproti předchozímu období v procentech" totalsRowFunction="sum" totalsRowDxfId="18">
      <calculatedColumnFormula>IFERROR(IF(Příjmy[[#This Row],[Předchozí období]]=Příjmy[[#This Row],[Aktuální období]],0,IF(Příjmy[[#This Row],[Aktuální období]]&gt;Příjmy[[#This Row],[Předchozí období]],ABS((Příjmy[[#This Row],[Aktuální období]]/Příjmy[[#This Row],[Předchozí období]])-1),IF(AND(Příjmy[[#This Row],[Aktuální období]]&lt;Příjmy[[#This Row],[Předchozí období]],Příjmy[[#This Row],[Předchozí období]]&lt;0),-((Příjmy[[#This Row],[Aktuální období]]/Příjmy[[#This Row],[Předchozí období]])-1),(Příjmy[[#This Row],[Aktuální období]]/Příjmy[[#This Row],[Předchozí období]])-1))),"-")</calculatedColumnFormula>
    </tableColumn>
    <tableColumn id="7" xr3:uid="{00000000-0010-0000-0200-000007000000}" name="Změna oproti rozpočtu v procentech" totalsRowFunction="sum" totalsRowDxfId="17">
      <calculatedColumnFormula>IFERROR(IF(Příjmy[[#This Row],[Rozpočet]]=Příjmy[[#This Row],[Aktuální období]],0,IF(Příjmy[[#This Row],[Aktuální období]]&gt;Příjmy[[#This Row],[Rozpočet]],ABS((Příjmy[[#This Row],[Aktuální období]]/Příjmy[[#This Row],[Rozpočet]])-1),IF(AND(Příjmy[[#This Row],[Aktuální období]]&lt;Příjmy[[#This Row],[Rozpočet]],Příjmy[[#This Row],[Rozpočet]]&lt;0),-((Příjmy[[#This Row],[Aktuální období]]/Příjmy[[#This Row],[Rozpočet]])-1),(Příjmy[[#This Row],[Aktuální období]]/Příjmy[[#This Row],[Rozpočet]])-1))),"-")</calculatedColumnFormula>
    </tableColumn>
  </tableColumns>
  <tableStyleInfo name="Výkaz zisků a ztrát" showFirstColumn="1" showLastColumn="0" showRowStripes="0" showColumnStripes="0"/>
  <extLst>
    <ext xmlns:x14="http://schemas.microsoft.com/office/spreadsheetml/2009/9/main" uri="{504A1905-F514-4f6f-8877-14C23A59335A}">
      <x14:table altTextSummary="Zadejte typ příjmu, popis, předchozí a aktuální období a rozpočet. Aktuální období jako procenta z prodeje, změna oproti předchozímu období v procentech a změna oproti rozpočtu v procentech se počítají automaticky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ProvozníVýdaje" displayName="ProvozníVýdaje" ref="B4:I25" totalsRowCount="1">
  <autoFilter ref="B4:I24" xr:uid="{00000000-0009-0000-0100-00000F000000}"/>
  <tableColumns count="8">
    <tableColumn id="1" xr3:uid="{00000000-0010-0000-0300-000001000000}" name="Typ výdajů" totalsRowLabel="Celkové provozní výdaje" totalsRowDxfId="16"/>
    <tableColumn id="8" xr3:uid="{00000000-0010-0000-0300-000008000000}" name="Popis" totalsRowDxfId="15"/>
    <tableColumn id="2" xr3:uid="{00000000-0010-0000-0300-000002000000}" name="Předchozí období" totalsRowFunction="sum" totalsRowDxfId="14"/>
    <tableColumn id="3" xr3:uid="{00000000-0010-0000-0300-000003000000}" name="Rozpočet" totalsRowFunction="sum" totalsRowDxfId="13"/>
    <tableColumn id="4" xr3:uid="{00000000-0010-0000-0300-000004000000}" name="Aktuální období" totalsRowFunction="sum" totalsRowDxfId="12"/>
    <tableColumn id="5" xr3:uid="{00000000-0010-0000-0300-000005000000}" name="Aktuální období jako procenta z prodeje" totalsRowFunction="sum" totalsRowDxfId="11">
      <calculatedColumnFormula>IFERROR(IF(Výnosy_z_prodeje=0,"-",ProvozníVýdaje[[#This Row],[Aktuální období]]/Výnosy_z_prodeje),"-")</calculatedColumnFormula>
    </tableColumn>
    <tableColumn id="6" xr3:uid="{00000000-0010-0000-0300-000006000000}" name="Změna oproti předchozímu období v procentech" totalsRowFunction="sum" totalsRowDxfId="10">
      <calculatedColumnFormula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calculatedColumnFormula>
    </tableColumn>
    <tableColumn id="7" xr3:uid="{00000000-0010-0000-0300-000007000000}" name="Změna oproti rozpočtu v procentech" totalsRowFunction="sum" totalsRowDxfId="9">
      <calculatedColumnFormula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calculatedColumnFormula>
    </tableColumn>
  </tableColumns>
  <tableStyleInfo name="Výkaz zisků a ztrát" showFirstColumn="1" showLastColumn="0" showRowStripes="0" showColumnStripes="0"/>
  <extLst>
    <ext xmlns:x14="http://schemas.microsoft.com/office/spreadsheetml/2009/9/main" uri="{504A1905-F514-4f6f-8877-14C23A59335A}">
      <x14:table altTextSummary="Zadejte typ výdajů, popis, předchozí a aktuální období a rozpočet. Aktuální období jako procenta z prodeje, změna oproti předchozímu období v procentech a změna oproti rozpočtu v procentech se počítají automaticky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Daně" displayName="Daně" ref="B4:I10" totalsRowCount="1">
  <autoFilter ref="B4:I9" xr:uid="{00000000-0009-0000-0100-000018000000}"/>
  <tableColumns count="8">
    <tableColumn id="1" xr3:uid="{00000000-0010-0000-0400-000001000000}" name="Typ" totalsRowLabel="Celkové daně" dataDxfId="8" totalsRowDxfId="7"/>
    <tableColumn id="8" xr3:uid="{00000000-0010-0000-0400-000008000000}" name="Popis" totalsRowDxfId="6"/>
    <tableColumn id="2" xr3:uid="{00000000-0010-0000-0400-000002000000}" name="Předchozí období" totalsRowFunction="sum" totalsRowDxfId="5"/>
    <tableColumn id="3" xr3:uid="{00000000-0010-0000-0400-000003000000}" name="Rozpočet" totalsRowFunction="sum" totalsRowDxfId="4"/>
    <tableColumn id="4" xr3:uid="{00000000-0010-0000-0400-000004000000}" name="Aktuální období" totalsRowFunction="sum" totalsRowDxfId="3"/>
    <tableColumn id="5" xr3:uid="{00000000-0010-0000-0400-000005000000}" name="Aktuální období jako procenta z prodeje" totalsRowFunction="custom" totalsRowDxfId="2">
      <calculatedColumnFormula>IFERROR(IF(Výnosy_z_prodeje=0,"-",Daně[[#This Row],[Aktuální období]]/Výnosy_z_prodeje),"-")</calculatedColumnFormula>
      <totalsRowFormula>IFERROR(SUBTOTAL(109,Daně[Aktuální období jako procenta z prodeje]),"-")</totalsRowFormula>
    </tableColumn>
    <tableColumn id="6" xr3:uid="{00000000-0010-0000-0400-000006000000}" name="Změna oproti předchozímu období v procentech" totalsRowFunction="sum" totalsRowDxfId="1">
      <calculatedColumnFormula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calculatedColumnFormula>
    </tableColumn>
    <tableColumn id="7" xr3:uid="{00000000-0010-0000-0400-000007000000}" name="Změna oproti rozpočtu v procentech" totalsRowFunction="sum" totalsRowDxfId="0">
      <calculatedColumnFormula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calculatedColumnFormula>
    </tableColumn>
  </tableColumns>
  <tableStyleInfo name="Výkaz zisků a ztrát" showFirstColumn="1" showLastColumn="0" showRowStripes="0" showColumnStripes="0"/>
  <extLst>
    <ext xmlns:x14="http://schemas.microsoft.com/office/spreadsheetml/2009/9/main" uri="{504A1905-F514-4f6f-8877-14C23A59335A}">
      <x14:table altTextSummary="Zadejte typ daně, popis, předchozí a aktuální období a rozpočet. Aktuální období jako procenta z prodeje, změna oproti předchozímu období v procentech a změna oproti rozpočtu v procentech se počítají automaticky.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Kategorie" displayName="Kategorie" ref="B1:B8" totalsRowShown="0">
  <autoFilter ref="B1:B8" xr:uid="{00000000-0009-0000-0100-00001F000000}"/>
  <tableColumns count="1">
    <tableColumn id="1" xr3:uid="{00000000-0010-0000-0500-000001000000}" name="Kategorie"/>
  </tableColumns>
  <tableStyleInfo name="Výkaz zisků a ztrát" showFirstColumn="0" showLastColumn="0" showRowStripes="0" showColumnStripes="0"/>
  <extLst>
    <ext xmlns:x14="http://schemas.microsoft.com/office/spreadsheetml/2009/9/main" uri="{504A1905-F514-4f6f-8877-14C23A59335A}">
      <x14:table altTextSummary="V této tabulce zadejte kategorie pro prodej, příjmy, výdaje a daně."/>
    </ext>
  </extLst>
</table>
</file>

<file path=xl/theme/theme1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table" Target="/xl/tables/table46.xml" Id="rId3" /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6.bin" Id="rId1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table" Target="/xl/tables/table64.xml" Id="rId2" /><Relationship Type="http://schemas.openxmlformats.org/officeDocument/2006/relationships/printerSettings" Target="/xl/printerSettings/printerSettings6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H2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48.85546875" customWidth="1"/>
    <col min="3" max="5" width="18.7109375" customWidth="1"/>
    <col min="6" max="6" width="25.28515625" customWidth="1"/>
    <col min="7" max="7" width="33.42578125" customWidth="1"/>
    <col min="8" max="8" width="28.140625" customWidth="1"/>
    <col min="9" max="9" width="2.7109375" customWidth="1"/>
  </cols>
  <sheetData>
    <row r="1" spans="2:8" ht="21" x14ac:dyDescent="0.25">
      <c r="B1" s="10" t="s">
        <v>0</v>
      </c>
      <c r="C1" s="19" t="s">
        <v>18</v>
      </c>
      <c r="D1" s="19"/>
      <c r="E1" s="19"/>
      <c r="G1" s="21"/>
      <c r="H1" s="21"/>
    </row>
    <row r="2" spans="2:8" ht="16.5" x14ac:dyDescent="0.25">
      <c r="B2" s="1" t="s">
        <v>1</v>
      </c>
      <c r="C2" t="s">
        <v>19</v>
      </c>
      <c r="G2" s="21"/>
      <c r="H2" s="21"/>
    </row>
    <row r="3" spans="2:8" ht="15.75" x14ac:dyDescent="0.25">
      <c r="B3" s="2" t="s">
        <v>2</v>
      </c>
      <c r="C3" s="9" t="str">
        <f>IFERROR(IF(Celkem_hrubý_zisk=0,"-",Celkem_hrubý_zisk/Celkem_výnosy_z_prodeje),"-")</f>
        <v>-</v>
      </c>
      <c r="G3" s="21"/>
      <c r="H3" s="21"/>
    </row>
    <row r="4" spans="2:8" ht="15.75" x14ac:dyDescent="0.25">
      <c r="B4" s="2" t="s">
        <v>3</v>
      </c>
      <c r="C4" s="9" t="str">
        <f>IFERROR(IF(Čistý_zisk=0,"-",Čistý_zisk/Celkem_výnosy_z_prodeje),"-")</f>
        <v>-</v>
      </c>
      <c r="G4" s="21"/>
      <c r="H4" s="21"/>
    </row>
    <row r="5" spans="2:8" ht="4.1500000000000004" customHeight="1" x14ac:dyDescent="0.25">
      <c r="B5" s="2"/>
      <c r="C5" s="9"/>
    </row>
    <row r="6" spans="2:8" ht="45" customHeight="1" x14ac:dyDescent="0.3">
      <c r="B6" s="20" t="s">
        <v>4</v>
      </c>
      <c r="C6" s="20"/>
      <c r="D6" s="20"/>
      <c r="E6" s="20"/>
      <c r="F6" s="20"/>
      <c r="G6" s="20"/>
      <c r="H6" s="20"/>
    </row>
    <row r="7" spans="2:8" ht="38.1" customHeight="1" x14ac:dyDescent="0.25">
      <c r="B7" t="s">
        <v>5</v>
      </c>
      <c r="C7" t="s">
        <v>20</v>
      </c>
      <c r="D7" t="s">
        <v>21</v>
      </c>
      <c r="E7" t="s">
        <v>22</v>
      </c>
      <c r="F7" t="s">
        <v>23</v>
      </c>
      <c r="G7" t="s">
        <v>24</v>
      </c>
      <c r="H7" t="s">
        <v>25</v>
      </c>
    </row>
    <row r="8" spans="2:8" ht="30" customHeight="1" x14ac:dyDescent="0.25">
      <c r="B8" t="s">
        <v>6</v>
      </c>
      <c r="C8" s="7">
        <f>SUMIFS(VýnosyZProdeje[Předchozí období],VýnosyZProdeje[Typ výnosu],"Výnosy z prodeje")</f>
        <v>0</v>
      </c>
      <c r="D8" s="7">
        <f>SUMIFS(VýnosyZProdeje[Rozpočet],VýnosyZProdeje[Typ výnosu],"Výnosy z prodeje")</f>
        <v>0</v>
      </c>
      <c r="E8" s="7">
        <f>SUMIFS(VýnosyZProdeje[Aktuální období],VýnosyZProdeje[Typ výnosu],"Výnosy z prodeje")</f>
        <v>0</v>
      </c>
      <c r="F8" s="14">
        <f>SUMIFS(VýnosyZProdeje[Aktuální období jako procenta z prodeje],VýnosyZProdeje[Typ výnosu],"Výnosy z prodeje")</f>
        <v>0</v>
      </c>
      <c r="G8" s="14">
        <f>SUMIFS(VýnosyZProdeje[Změna oproti předchozímu období v procentech],VýnosyZProdeje[Typ výnosu],"Výnosy z prodeje")</f>
        <v>0</v>
      </c>
      <c r="H8" s="14">
        <f>SUMIFS(VýnosyZProdeje[Změna oproti rozpočtu v procentech],VýnosyZProdeje[Typ výnosu],"Výnosy z prodeje")</f>
        <v>0</v>
      </c>
    </row>
    <row r="9" spans="2:8" ht="30" customHeight="1" x14ac:dyDescent="0.25">
      <c r="B9" t="s">
        <v>7</v>
      </c>
      <c r="C9" s="7">
        <f>SUMIFS(VýnosyZProdeje[Předchozí období],VýnosyZProdeje[Typ výnosu],"Náklady na prodej")</f>
        <v>0</v>
      </c>
      <c r="D9" s="7">
        <f>SUMIFS(VýnosyZProdeje[Rozpočet],VýnosyZProdeje[Typ výnosu],"Náklady na prodej")</f>
        <v>0</v>
      </c>
      <c r="E9" s="7">
        <f>SUMIFS(VýnosyZProdeje[Aktuální období],VýnosyZProdeje[Typ výnosu],"Náklady na prodej")</f>
        <v>0</v>
      </c>
      <c r="F9" s="14">
        <f>SUMIFS(VýnosyZProdeje[Aktuální období jako procenta z prodeje],VýnosyZProdeje[Typ výnosu],"Náklady na prodej")</f>
        <v>0</v>
      </c>
      <c r="G9" s="14">
        <f>SUMIFS(VýnosyZProdeje[Změna oproti předchozímu období v procentech],VýnosyZProdeje[Typ výnosu],"Náklady na prodej")</f>
        <v>0</v>
      </c>
      <c r="H9" s="14">
        <f>SUMIFS(VýnosyZProdeje[Změna oproti rozpočtu v procentech],VýnosyZProdeje[Typ výnosu],"Náklady na prodej")</f>
        <v>0</v>
      </c>
    </row>
    <row r="10" spans="2:8" ht="30" customHeight="1" x14ac:dyDescent="0.25">
      <c r="B10" t="s">
        <v>8</v>
      </c>
      <c r="C10" s="7">
        <f>SUMIFS(ProvozníVýdaje[Předchozí období],ProvozníVýdaje[Typ výdajů],"Prodej a marketing")</f>
        <v>0</v>
      </c>
      <c r="D10" s="7">
        <f>SUMIFS(ProvozníVýdaje[Rozpočet],ProvozníVýdaje[Typ výdajů],"Prodej a marketing")</f>
        <v>0</v>
      </c>
      <c r="E10" s="7">
        <f>SUMIFS(ProvozníVýdaje[Aktuální období],ProvozníVýdaje[Typ výdajů],"Prodej a marketing")</f>
        <v>0</v>
      </c>
      <c r="F10" s="14">
        <f>SUMIFS(ProvozníVýdaje[Aktuální období jako procenta z prodeje],ProvozníVýdaje[Typ výdajů],"Prodej a marketing")</f>
        <v>0</v>
      </c>
      <c r="G10" s="14">
        <f>SUMIFS(ProvozníVýdaje[Změna oproti předchozímu období v procentech],ProvozníVýdaje[Typ výdajů],"Prodej a marketing")</f>
        <v>0</v>
      </c>
      <c r="H10" s="14">
        <f>SUMIFS(ProvozníVýdaje[Změna oproti rozpočtu v procentech],ProvozníVýdaje[Typ výdajů],"Prodej a marketing")</f>
        <v>0</v>
      </c>
    </row>
    <row r="11" spans="2:8" ht="30" customHeight="1" x14ac:dyDescent="0.25">
      <c r="B11" t="s">
        <v>9</v>
      </c>
      <c r="C11" s="7">
        <f>SUMIFS(ProvozníVýdaje[Předchozí období],ProvozníVýdaje[Typ výdajů],"Výzkum a vývoj")</f>
        <v>0</v>
      </c>
      <c r="D11" s="7">
        <f>SUMIFS(ProvozníVýdaje[Rozpočet],ProvozníVýdaje[Typ výdajů],"Výzkum a vývoj")</f>
        <v>0</v>
      </c>
      <c r="E11" s="7">
        <f>SUMIFS(ProvozníVýdaje[Aktuální období],ProvozníVýdaje[Typ výdajů],"Výzkum a vývoj")</f>
        <v>0</v>
      </c>
      <c r="F11" s="14">
        <f>SUMIFS(ProvozníVýdaje[Aktuální období jako procenta z prodeje],ProvozníVýdaje[Typ výdajů],"Výzkum a vývoj")</f>
        <v>0</v>
      </c>
      <c r="G11" s="14">
        <f>SUMIFS(ProvozníVýdaje[Změna oproti předchozímu období v procentech],ProvozníVýdaje[Typ výdajů],"Výzkum a vývoj")</f>
        <v>0</v>
      </c>
      <c r="H11" s="14">
        <f>SUMIFS(ProvozníVýdaje[Změna oproti rozpočtu v procentech],ProvozníVýdaje[Typ výdajů],"Výzkum a vývoj")</f>
        <v>0</v>
      </c>
    </row>
    <row r="12" spans="2:8" ht="30" customHeight="1" x14ac:dyDescent="0.25">
      <c r="B12" t="s">
        <v>10</v>
      </c>
      <c r="C12" s="7">
        <f>SUMIFS(ProvozníVýdaje[Předchozí období],ProvozníVýdaje[Typ výdajů],"Obecné a administrativní")</f>
        <v>0</v>
      </c>
      <c r="D12" s="7">
        <f>SUMIFS(ProvozníVýdaje[Rozpočet],ProvozníVýdaje[Typ výdajů],"Obecné a administrativní")</f>
        <v>0</v>
      </c>
      <c r="E12" s="7">
        <f>SUMIFS(ProvozníVýdaje[Aktuální období],ProvozníVýdaje[Typ výdajů],"Obecné a administrativní")</f>
        <v>0</v>
      </c>
      <c r="F12" s="14">
        <f>SUMIFS(ProvozníVýdaje[Aktuální období jako procenta z prodeje],ProvozníVýdaje[Typ výdajů],"Obecné a administrativní")</f>
        <v>0</v>
      </c>
      <c r="G12" s="14">
        <f>SUMIFS(ProvozníVýdaje[Změna oproti předchozímu období v procentech],ProvozníVýdaje[Typ výdajů],"Obecné a administrativní")</f>
        <v>0</v>
      </c>
      <c r="H12" s="14">
        <f>SUMIFS(ProvozníVýdaje[Změna oproti rozpočtu v procentech],ProvozníVýdaje[Typ výdajů],"Obecné a administrativní")</f>
        <v>0</v>
      </c>
    </row>
    <row r="13" spans="2:8" ht="30" customHeight="1" x14ac:dyDescent="0.25">
      <c r="B13" t="s">
        <v>11</v>
      </c>
      <c r="C13" s="7">
        <f>ProvozníVýdaje[[#Totals],[Předchozí období]]-SUM(C10:C12)</f>
        <v>0</v>
      </c>
      <c r="D13" s="7">
        <f>ProvozníVýdaje[[#Totals],[Rozpočet]]-SUM(D10:D12)</f>
        <v>0</v>
      </c>
      <c r="E13" s="7">
        <f>ProvozníVýdaje[[#Totals],[Aktuální období]]-SUM(E10:E12)</f>
        <v>0</v>
      </c>
      <c r="F13" s="14">
        <f>ProvozníVýdaje[[#Totals],[Aktuální období jako procenta z prodeje]]-SUM(F10:F12)</f>
        <v>0</v>
      </c>
      <c r="G13" s="14">
        <f>ProvozníVýdaje[[#Totals],[Změna oproti předchozímu období v procentech]]-SUM(G10:G12)</f>
        <v>0</v>
      </c>
      <c r="H13" s="14">
        <f>ProvozníVýdaje[[#Totals],[Změna oproti rozpočtu v procentech]]-SUM(H10:H12)</f>
        <v>0</v>
      </c>
    </row>
    <row r="14" spans="2:8" ht="30" customHeight="1" x14ac:dyDescent="0.25">
      <c r="B14" t="s">
        <v>12</v>
      </c>
      <c r="C14" s="7">
        <f>Příjmy[[#Totals],[Předchozí období]]</f>
        <v>0</v>
      </c>
      <c r="D14" s="7">
        <f>Příjmy[[#Totals],[Rozpočet]]</f>
        <v>0</v>
      </c>
      <c r="E14" s="7">
        <f>Příjmy[[#Totals],[Aktuální období]]</f>
        <v>0</v>
      </c>
      <c r="F14" s="14">
        <f>Příjmy[[#Totals],[Aktuální období jako procenta z prodeje]]</f>
        <v>0</v>
      </c>
      <c r="G14" s="14">
        <f>Příjmy[[#Totals],[Změna oproti předchozímu období v procentech]]</f>
        <v>0</v>
      </c>
      <c r="H14" s="14">
        <f>Příjmy[[#Totals],[Změna oproti rozpočtu v procentech]]</f>
        <v>0</v>
      </c>
    </row>
    <row r="15" spans="2:8" ht="30" customHeight="1" x14ac:dyDescent="0.25">
      <c r="B15" t="s">
        <v>13</v>
      </c>
      <c r="C15" s="7">
        <f>Daně[[#Totals],[Předchozí období]]</f>
        <v>0</v>
      </c>
      <c r="D15" s="7">
        <f>Daně[[#Totals],[Rozpočet]]</f>
        <v>0</v>
      </c>
      <c r="E15" s="7">
        <f>Daně[[#Totals],[Aktuální období]]</f>
        <v>0</v>
      </c>
      <c r="F15" s="14">
        <f>Daně[[#Totals],[Aktuální období jako procenta z prodeje]]</f>
        <v>0</v>
      </c>
      <c r="G15" s="14">
        <f>Daně[[#Totals],[Změna oproti předchozímu období v procentech]]</f>
        <v>0</v>
      </c>
      <c r="H15" s="14">
        <f>Daně[[#Totals],[Změna oproti rozpočtu v procentech]]</f>
        <v>0</v>
      </c>
    </row>
    <row r="17" spans="2:8" ht="30" customHeight="1" x14ac:dyDescent="0.25">
      <c r="B17" s="3" t="s">
        <v>14</v>
      </c>
      <c r="C17" s="6">
        <f>IFERROR(C8-C9,"-")</f>
        <v>0</v>
      </c>
      <c r="D17" s="6">
        <f>IFERROR(D8-D9,"-")</f>
        <v>0</v>
      </c>
      <c r="E17" s="6">
        <f>IFERROR(Celkem_výnosy_z_prodeje-Celkem_náklady_na_prodej,"-")</f>
        <v>0</v>
      </c>
      <c r="F17" s="12" t="str">
        <f>IFERROR(IF(Celkem_výnosy_z_prodeje=0,"0.00%",Celkem_hrubý_zisk/Celkem_výnosy_z_prodeje),"-")</f>
        <v>0.00%</v>
      </c>
      <c r="G17" s="12">
        <f>IFERROR(IF(C17=Celkem_hrubý_zisk,0,IF(Celkem_hrubý_zisk&gt;C17,ABS((Celkem_hrubý_zisk/C17)-1),IF(AND(Celkem_hrubý_zisk&lt;C17,C17&lt;0),-((Celkem_hrubý_zisk/C17)-1),(Celkem_hrubý_zisk/C17)-1))),"-")</f>
        <v>0</v>
      </c>
      <c r="H17" s="12">
        <f>IFERROR(IF(D17=Celkem_hrubý_zisk,0,IF(Celkem_hrubý_zisk&gt;D17,ABS((Celkem_hrubý_zisk/D17)-1),IF(AND(Celkem_hrubý_zisk&lt;D17,D17&lt;0),-((Celkem_hrubý_zisk/D17)-1),(Celkem_hrubý_zisk/D17)-1))),"-")</f>
        <v>0</v>
      </c>
    </row>
    <row r="18" spans="2:8" ht="30" customHeight="1" x14ac:dyDescent="0.25">
      <c r="B18" s="4" t="s">
        <v>15</v>
      </c>
      <c r="C18" s="6">
        <f>IFERROR(C10+C11+C12+C13,"-")</f>
        <v>0</v>
      </c>
      <c r="D18" s="6">
        <f>IFERROR(D10+D11+D12+D13,"-")</f>
        <v>0</v>
      </c>
      <c r="E18" s="6">
        <f>IFERROR(Celkem_prodej_a_marketing+Celkem_výzkum_a_vývoj+Celkem_obecné_a_administrativní+Celkem_jiné_výdaje,"-")</f>
        <v>0</v>
      </c>
      <c r="F18" s="12" t="str">
        <f>IFERROR(IF(Celkem_výnosy_z_prodeje=0,"0.00%",Celkem_provozní_výdaje/Celkem_výnosy_z_prodeje),"-")</f>
        <v>0.00%</v>
      </c>
      <c r="G18" s="12">
        <f>IFERROR(IF(C18=Celkem_provozní_výdaje,0,IF(Celkem_provozní_výdaje&gt;C18,ABS((Celkem_provozní_výdaje/C18)-1),IF(AND(Celkem_provozní_výdaje&lt;C18,C18&lt;0),-((Celkem_provozní_výdaje/C18)-1),(Celkem_provozní_výdaje/C18)-1))),"-")</f>
        <v>0</v>
      </c>
      <c r="H18" s="12">
        <f>IFERROR(IF(D18=Celkem_provozní_výdaje,0,IF(Celkem_provozní_výdaje&gt;D18,ABS((Celkem_provozní_výdaje/D18)-1),IF(AND(Celkem_provozní_výdaje&lt;D18,D18&lt;0),-((Celkem_provozní_výdaje/D18)-1),(Celkem_provozní_výdaje/D18)-1))),"-")</f>
        <v>0</v>
      </c>
    </row>
    <row r="19" spans="2:8" ht="30" customHeight="1" x14ac:dyDescent="0.25">
      <c r="B19" s="3" t="s">
        <v>16</v>
      </c>
      <c r="C19" s="6">
        <f>IFERROR(C17-C18,"-")</f>
        <v>0</v>
      </c>
      <c r="D19" s="6">
        <f>IFERROR(D17-D18,"-")</f>
        <v>0</v>
      </c>
      <c r="E19" s="6">
        <f>IFERROR(Celkem_hrubý_zisk-Celkem_provozní_výdaje,"-")</f>
        <v>0</v>
      </c>
      <c r="F19" s="12" t="str">
        <f>IFERROR(IF(Celkem_výnosy_z_prodeje=0,"0.00%",Celkem_příjmy_z_provozu/Celkem_výnosy_z_prodeje),"-")</f>
        <v>0.00%</v>
      </c>
      <c r="G19" s="12">
        <f>IFERROR(IF(C19=Celkem_příjmy_z_provozu,0,IF(Celkem_příjmy_z_provozu&gt;C19,ABS((Celkem_příjmy_z_provozu/C19)-1),IF(AND(Celkem_příjmy_z_provozu&lt;C19,C19&lt;0),-((Celkem_příjmy_z_provozu/C19)-1),(Celkem_příjmy_z_provozu/C19)-1))),"-")</f>
        <v>0</v>
      </c>
      <c r="H19" s="12">
        <f>IFERROR(IF(D19=Celkem_příjmy_z_provozu,0,IF(Celkem_příjmy_z_provozu&gt;D19,ABS((Celkem_příjmy_z_provozu/D19)-1),IF(AND(Celkem_příjmy_z_provozu&lt;D19,D19&lt;0),-((Celkem_příjmy_z_provozu/D19)-1),(Celkem_příjmy_z_provozu/D19)-1))),"-")</f>
        <v>0</v>
      </c>
    </row>
    <row r="20" spans="2:8" ht="30" customHeight="1" x14ac:dyDescent="0.25">
      <c r="B20" s="3" t="s">
        <v>17</v>
      </c>
      <c r="C20" s="6">
        <f>IFERROR(C19+C14-C15,"-")</f>
        <v>0</v>
      </c>
      <c r="D20" s="6">
        <f>IFERROR(D19+D14-D15,"-")</f>
        <v>0</v>
      </c>
      <c r="E20" s="6">
        <f>Celkem_příjmy_z_provozu+Celkem_jiné_příjmy-Celkem_daně</f>
        <v>0</v>
      </c>
      <c r="F20" s="12" t="str">
        <f>IFERROR(IF(Celkem_výnosy_z_prodeje=0,"0.00%",Čistý_zisk/Celkem_výnosy_z_prodeje),"-")</f>
        <v>0.00%</v>
      </c>
      <c r="G20" s="12">
        <f>IFERROR(IF(C20=Čistý_zisk,0,IF(Čistý_zisk&gt;C20,ABS((Čistý_zisk/C20)-1),IF(AND(Čistý_zisk&lt;C20,C20&lt;0),-((Čistý_zisk/C20)-1),(Čistý_zisk/C20)-1))),"-")</f>
        <v>0</v>
      </c>
      <c r="H20" s="12">
        <f>IFERROR(IF(D20=Čistý_zisk,0,IF(Čistý_zisk&gt;D20,ABS((Čistý_zisk/D20)-1),IF(AND(Čistý_zisk&lt;D20,D20&lt;0),-((Čistý_zisk/D20)-1),(Čistý_zisk/D20)-1))),"-")</f>
        <v>0</v>
      </c>
    </row>
  </sheetData>
  <mergeCells count="3">
    <mergeCell ref="C1:E1"/>
    <mergeCell ref="B6:H6"/>
    <mergeCell ref="G1:H4"/>
  </mergeCells>
  <phoneticPr fontId="0" type="noConversion"/>
  <dataValidations count="23">
    <dataValidation allowBlank="1" showInputMessage="1" showErrorMessage="1" prompt="V tomto sešitu můžete vytvořit výkaz zisků a ztrát. Aktuální hrubá marže a aktuální návratnost prodeje na tomto listu se automaticky aktualizují na základě položek na dalších listech." sqref="A1" xr:uid="{00000000-0002-0000-0000-000000000000}"/>
    <dataValidation allowBlank="1" showInputMessage="1" showErrorMessage="1" prompt="V této buňce je název listu. V buňce napravo zadejte počátek a konec období. Logo společnosti začíná v buňce G1. Do buňky níže zadejte název společnosti." sqref="B1" xr:uid="{00000000-0002-0000-0000-000001000000}"/>
    <dataValidation allowBlank="1" showInputMessage="1" showErrorMessage="1" prompt="Do této buňky zadejte počátek období jako měsíc nebo rok a následně koncové datum jako den, měsíc a rok." sqref="C1:E1" xr:uid="{00000000-0002-0000-0000-000002000000}"/>
    <dataValidation allowBlank="1" showInputMessage="1" showErrorMessage="1" prompt="Do této buňky zadejte název společnosti." sqref="B2" xr:uid="{00000000-0002-0000-0000-000003000000}"/>
    <dataValidation allowBlank="1" showInputMessage="1" showErrorMessage="1" prompt="V buňce vpravo se automaticky aktualizuje aktuální hrubá marže." sqref="B3" xr:uid="{00000000-0002-0000-0000-000004000000}"/>
    <dataValidation allowBlank="1" showInputMessage="1" showErrorMessage="1" prompt="V buňce vpravo se automaticky aktualizuje aktuální návratnost prodeje." sqref="B4:B5" xr:uid="{00000000-0002-0000-0000-000005000000}"/>
    <dataValidation allowBlank="1" showInputMessage="1" showErrorMessage="1" prompt="V buňkách níže se automaticky aktualizují aktuální hrubá marže a aktuální návratnost prodeje v tisících." sqref="C2" xr:uid="{00000000-0002-0000-0000-000006000000}"/>
    <dataValidation allowBlank="1" showInputMessage="1" showErrorMessage="1" prompt="V této buňce se automaticky aktualizuje aktuální hrubá marže." sqref="C3" xr:uid="{00000000-0002-0000-0000-000007000000}"/>
    <dataValidation allowBlank="1" showInputMessage="1" showErrorMessage="1" prompt="V této buňce se automaticky aktualizuje aktuální návratnost prodeje." sqref="C4:C5" xr:uid="{00000000-0002-0000-0000-000008000000}"/>
    <dataValidation allowBlank="1" showInputMessage="1" showErrorMessage="1" prompt="Do této buňky přidejte logo společnosti." sqref="G1:H5" xr:uid="{00000000-0002-0000-0000-000009000000}"/>
    <dataValidation allowBlank="1" showInputMessage="1" showErrorMessage="1" prompt="Tabulka níže se aktualizuje automaticky na základě položek na dalších listech." sqref="B6:H6" xr:uid="{00000000-0002-0000-0000-00000A000000}"/>
    <dataValidation allowBlank="1" showInputMessage="1" showErrorMessage="1" prompt="Ve sloupci s tímto záhlavím je souhrn součtů ze všech listů. Změny tohoto sloupce by mohly poškodit vzorce na tomto listu." sqref="B7" xr:uid="{00000000-0002-0000-0000-00000B000000}"/>
    <dataValidation allowBlank="1" showInputMessage="1" showErrorMessage="1" prompt="Ve sloupci s tímto záhlavím se automaticky aktualizují částky za předchozí období na základě položek na dalších listech." sqref="C7" xr:uid="{00000000-0002-0000-0000-00000C000000}"/>
    <dataValidation allowBlank="1" showInputMessage="1" showErrorMessage="1" prompt="Ve sloupci s tímto záhlavím se automaticky aktualizují částky podle rozpočtu na základě položek na dalších listech." sqref="D7" xr:uid="{00000000-0002-0000-0000-00000D000000}"/>
    <dataValidation allowBlank="1" showInputMessage="1" showErrorMessage="1" prompt="Ve sloupci s tímto záhlavím se automaticky aktualizují částky za aktuální období na základě položek na dalších listech." sqref="E7" xr:uid="{00000000-0002-0000-0000-00000E000000}"/>
    <dataValidation allowBlank="1" showInputMessage="1" showErrorMessage="1" prompt="Ve sloupci s tímto záhlavím se automaticky počítá aktuální období jako procenta z prodeje celkem." sqref="F7" xr:uid="{00000000-0002-0000-0000-00000F000000}"/>
    <dataValidation allowBlank="1" showInputMessage="1" showErrorMessage="1" prompt="Ve sloupci s tímto záhlavím se automaticky počítá změna oproti předchozímu období v procentech celkem." sqref="G7" xr:uid="{00000000-0002-0000-0000-000010000000}"/>
    <dataValidation allowBlank="1" showInputMessage="1" showErrorMessage="1" prompt="Ve sloupci s tímto záhlavím se automaticky počítá změna oproti rozpočtu v procentech celkem." sqref="H7" xr:uid="{00000000-0002-0000-0000-000011000000}"/>
    <dataValidation allowBlank="1" showInputMessage="1" showErrorMessage="1" prompt="V buňkách níže se automaticky aktualizují hrubý zisk, celkové provozní výdaje, příjmy z provozu a čistý zisk." sqref="B16" xr:uid="{00000000-0002-0000-0000-000012000000}"/>
    <dataValidation allowBlank="1" showInputMessage="1" showErrorMessage="1" prompt="V buňkách vpravo se automaticky aktualizuje hrubý zisk." sqref="B17" xr:uid="{00000000-0002-0000-0000-000013000000}"/>
    <dataValidation allowBlank="1" showInputMessage="1" showErrorMessage="1" prompt=" V buňkách vpravo se automaticky aktualizují celkové provozní výdaje." sqref="B18" xr:uid="{00000000-0002-0000-0000-000014000000}"/>
    <dataValidation allowBlank="1" showInputMessage="1" showErrorMessage="1" prompt="V buňkách vpravo se automaticky aktualizují příjmy z provozu." sqref="B19" xr:uid="{00000000-0002-0000-0000-000015000000}"/>
    <dataValidation allowBlank="1" showInputMessage="1" showErrorMessage="1" prompt="V buňkách vpravo se automaticky počítá čistý zisk." sqref="B20" xr:uid="{00000000-0002-0000-0000-000016000000}"/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ignoredErrors>
    <ignoredError sqref="E20 C17:D17 E17:E18 C19:D20 C18:D18" emptyCellReference="1"/>
    <ignoredError sqref="D8:D11 E8:E11 F8:F11 G8:G11 H8:H12 H13:H15 D13:D15 E13:E15 F13:F15 G13:G15 D12:G12" calculatedColumn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I13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4" width="20.85546875" customWidth="1"/>
    <col min="5" max="6" width="18.7109375" customWidth="1"/>
    <col min="7" max="7" width="26.7109375" customWidth="1"/>
    <col min="8" max="8" width="27" customWidth="1"/>
    <col min="9" max="9" width="26" customWidth="1"/>
    <col min="10" max="10" width="2.7109375" customWidth="1"/>
  </cols>
  <sheetData>
    <row r="1" spans="2:9" ht="21" x14ac:dyDescent="0.25">
      <c r="B1" s="10" t="str">
        <f>Název_sešitu</f>
        <v>Výkaz zisků a ztrát</v>
      </c>
      <c r="H1" s="21"/>
      <c r="I1" s="21"/>
    </row>
    <row r="2" spans="2:9" ht="16.5" x14ac:dyDescent="0.25">
      <c r="B2" s="1" t="str">
        <f>Název_společnosti</f>
        <v>Název společnosti</v>
      </c>
      <c r="C2" t="s">
        <v>19</v>
      </c>
      <c r="H2" s="21"/>
      <c r="I2" s="21"/>
    </row>
    <row r="3" spans="2:9" ht="39" customHeight="1" x14ac:dyDescent="0.25">
      <c r="B3" s="2" t="s">
        <v>26</v>
      </c>
      <c r="C3" s="11">
        <f>IFERROR(Výnosy_z_prodeje,"-")</f>
        <v>0</v>
      </c>
      <c r="H3" s="21"/>
      <c r="I3" s="21"/>
    </row>
    <row r="4" spans="2:9" ht="38.1" customHeight="1" x14ac:dyDescent="0.25">
      <c r="B4" t="s">
        <v>27</v>
      </c>
      <c r="C4" t="s">
        <v>30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</row>
    <row r="5" spans="2:9" ht="30" customHeight="1" x14ac:dyDescent="0.25">
      <c r="B5" t="s">
        <v>26</v>
      </c>
      <c r="C5" t="s">
        <v>31</v>
      </c>
      <c r="D5" s="5"/>
      <c r="E5" s="5"/>
      <c r="F5" s="5"/>
      <c r="G5" s="15" t="str">
        <f>IFERROR(IF(VýnosyZProdeje[[#Totals],[Aktuální období]]=0,"-",VýnosyZProdeje[[#This Row],[Aktuální období]]/Výnosy_z_prodeje),"-")</f>
        <v>-</v>
      </c>
      <c r="H5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5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6" spans="2:9" ht="30" customHeight="1" x14ac:dyDescent="0.25">
      <c r="B6" t="s">
        <v>26</v>
      </c>
      <c r="C6" t="s">
        <v>32</v>
      </c>
      <c r="D6" s="5"/>
      <c r="E6" s="5"/>
      <c r="F6" s="5"/>
      <c r="G6" s="15" t="str">
        <f>IFERROR(IF(VýnosyZProdeje[[#Totals],[Aktuální období]]=0,"-",VýnosyZProdeje[[#This Row],[Aktuální období]]/Výnosy_z_prodeje),"-")</f>
        <v>-</v>
      </c>
      <c r="H6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6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7" spans="2:9" ht="30" customHeight="1" x14ac:dyDescent="0.25">
      <c r="B7" t="s">
        <v>26</v>
      </c>
      <c r="C7" t="s">
        <v>33</v>
      </c>
      <c r="D7" s="5"/>
      <c r="E7" s="5"/>
      <c r="F7" s="5"/>
      <c r="G7" s="15" t="str">
        <f>IFERROR(IF(VýnosyZProdeje[[#Totals],[Aktuální období]]=0,"-",VýnosyZProdeje[[#This Row],[Aktuální období]]/Výnosy_z_prodeje),"-")</f>
        <v>-</v>
      </c>
      <c r="H7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7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8" spans="2:9" ht="30" customHeight="1" x14ac:dyDescent="0.25">
      <c r="B8" t="s">
        <v>26</v>
      </c>
      <c r="C8" t="s">
        <v>34</v>
      </c>
      <c r="D8" s="5"/>
      <c r="E8" s="5"/>
      <c r="F8" s="5"/>
      <c r="G8" s="15" t="str">
        <f>IFERROR(IF(VýnosyZProdeje[[#Totals],[Aktuální období]]=0,"-",VýnosyZProdeje[[#This Row],[Aktuální období]]/Výnosy_z_prodeje),"-")</f>
        <v>-</v>
      </c>
      <c r="H8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8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9" spans="2:9" ht="30" customHeight="1" x14ac:dyDescent="0.25">
      <c r="B9" t="s">
        <v>28</v>
      </c>
      <c r="C9" t="s">
        <v>31</v>
      </c>
      <c r="D9" s="5"/>
      <c r="E9" s="5"/>
      <c r="F9" s="5"/>
      <c r="G9" s="15" t="str">
        <f>IFERROR(IF(VýnosyZProdeje[[#Totals],[Aktuální období]]=0,"-",VýnosyZProdeje[[#This Row],[Aktuální období]]/Výnosy_z_prodeje),"-")</f>
        <v>-</v>
      </c>
      <c r="H9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9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10" spans="2:9" ht="30" customHeight="1" x14ac:dyDescent="0.25">
      <c r="B10" t="s">
        <v>28</v>
      </c>
      <c r="C10" t="s">
        <v>32</v>
      </c>
      <c r="D10" s="5"/>
      <c r="E10" s="5"/>
      <c r="F10" s="5"/>
      <c r="G10" s="15" t="str">
        <f>IFERROR(IF(VýnosyZProdeje[[#Totals],[Aktuální období]]=0,"-",VýnosyZProdeje[[#This Row],[Aktuální období]]/Výnosy_z_prodeje),"-")</f>
        <v>-</v>
      </c>
      <c r="H10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10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11" spans="2:9" ht="30" customHeight="1" x14ac:dyDescent="0.25">
      <c r="B11" t="s">
        <v>28</v>
      </c>
      <c r="C11" t="s">
        <v>33</v>
      </c>
      <c r="D11" s="5"/>
      <c r="E11" s="5"/>
      <c r="F11" s="5"/>
      <c r="G11" s="15" t="str">
        <f>IFERROR(IF(VýnosyZProdeje[[#Totals],[Aktuální období]]=0,"-",VýnosyZProdeje[[#This Row],[Aktuální období]]/Výnosy_z_prodeje),"-")</f>
        <v>-</v>
      </c>
      <c r="H11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11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12" spans="2:9" ht="30" customHeight="1" x14ac:dyDescent="0.25">
      <c r="B12" t="s">
        <v>28</v>
      </c>
      <c r="C12" t="s">
        <v>34</v>
      </c>
      <c r="D12" s="5"/>
      <c r="E12" s="5"/>
      <c r="F12" s="5"/>
      <c r="G12" s="15" t="str">
        <f>IFERROR(IF(VýnosyZProdeje[[#Totals],[Aktuální období]]=0,"-",VýnosyZProdeje[[#This Row],[Aktuální období]]/Výnosy_z_prodeje),"-")</f>
        <v>-</v>
      </c>
      <c r="H12" s="15">
        <f>IFERROR(IF(VýnosyZProdeje[[#This Row],[Předchozí období]]=VýnosyZProdeje[[#This Row],[Aktuální období]],0,IF(VýnosyZProdeje[[#This Row],[Aktuální období]]&gt;VýnosyZProdeje[[#This Row],[Předchozí období]],ABS((VýnosyZProdeje[[#This Row],[Aktuální období]]/VýnosyZProdeje[[#This Row],[Předchozí období]])-1),IF(AND(VýnosyZProdeje[[#This Row],[Aktuální období]]&lt;VýnosyZProdeje[[#This Row],[Předchozí období]],VýnosyZProdeje[[#This Row],[Předchozí období]]&lt;0),-((VýnosyZProdeje[[#This Row],[Aktuální období]]/VýnosyZProdeje[[#This Row],[Předchozí období]])-1),(VýnosyZProdeje[[#This Row],[Aktuální období]]/VýnosyZProdeje[[#This Row],[Předchozí období]])-1))),"-")</f>
        <v>0</v>
      </c>
      <c r="I12" s="15">
        <f>IFERROR(IF(VýnosyZProdeje[[#This Row],[Rozpočet]]=VýnosyZProdeje[[#This Row],[Aktuální období]],0,IF(VýnosyZProdeje[[#This Row],[Aktuální období]]&gt;VýnosyZProdeje[[#This Row],[Rozpočet]],ABS((VýnosyZProdeje[[#This Row],[Aktuální období]]/VýnosyZProdeje[[#This Row],[Rozpočet]])-1),IF(AND(VýnosyZProdeje[[#This Row],[Aktuální období]]&lt;VýnosyZProdeje[[#This Row],[Rozpočet]],VýnosyZProdeje[[#This Row],[Rozpočet]]&lt;0),-((VýnosyZProdeje[[#This Row],[Aktuální období]]/VýnosyZProdeje[[#This Row],[Rozpočet]])-1),(VýnosyZProdeje[[#This Row],[Aktuální období]]/VýnosyZProdeje[[#This Row],[Rozpočet]])-1))),"-")</f>
        <v>0</v>
      </c>
    </row>
    <row r="13" spans="2:9" ht="30" customHeight="1" x14ac:dyDescent="0.25">
      <c r="B13" t="s">
        <v>29</v>
      </c>
      <c r="D13" s="17">
        <f>SUBTOTAL(109,VýnosyZProdeje[Předchozí období])</f>
        <v>0</v>
      </c>
      <c r="E13" s="17">
        <f>SUBTOTAL(109,VýnosyZProdeje[Rozpočet])</f>
        <v>0</v>
      </c>
      <c r="F13" s="17">
        <f>SUBTOTAL(109,VýnosyZProdeje[Aktuální období])</f>
        <v>0</v>
      </c>
      <c r="G13" s="16">
        <f>SUBTOTAL(109,VýnosyZProdeje[Aktuální období jako procenta z prodeje])</f>
        <v>0</v>
      </c>
      <c r="H13" s="16">
        <f>SUBTOTAL(109,VýnosyZProdeje[Změna oproti předchozímu období v procentech])</f>
        <v>0</v>
      </c>
      <c r="I13" s="16">
        <f>SUBTOTAL(109,VýnosyZProdeje[Změna oproti rozpočtu v procentech])</f>
        <v>0</v>
      </c>
    </row>
  </sheetData>
  <mergeCells count="1">
    <mergeCell ref="H1:I3"/>
  </mergeCells>
  <dataValidations count="16">
    <dataValidation allowBlank="1" showInputMessage="1" showErrorMessage="1" prompt="Ve sloupci s tímto záhlavím se automaticky počítá změna oproti rozpočtu v procentech." sqref="I4" xr:uid="{00000000-0002-0000-0100-000000000000}"/>
    <dataValidation allowBlank="1" showInputMessage="1" showErrorMessage="1" prompt="Ve sloupci s tímto záhlavím se automaticky počítá změna oproti předchozímu období v procentech." sqref="H4" xr:uid="{00000000-0002-0000-0100-000001000000}"/>
    <dataValidation allowBlank="1" showInputMessage="1" showErrorMessage="1" prompt="Ve sloupci s tímto záhlavím se automaticky počítá aktuální období jako procenta z prodeje." sqref="G4" xr:uid="{00000000-0002-0000-0100-000002000000}"/>
    <dataValidation allowBlank="1" showInputMessage="1" showErrorMessage="1" prompt="Do sloupce s tímto záhlavím zadejte částku za aktuální období." sqref="F4" xr:uid="{00000000-0002-0000-0100-000003000000}"/>
    <dataValidation allowBlank="1" showInputMessage="1" showErrorMessage="1" prompt="Do sloupce s tímto záhlavím zadejte částku podle rozpočtu." sqref="E4" xr:uid="{00000000-0002-0000-0100-000004000000}"/>
    <dataValidation allowBlank="1" showInputMessage="1" showErrorMessage="1" prompt="Do sloupce s tímto záhlavím zadejte částku za předchozí období." sqref="D4" xr:uid="{00000000-0002-0000-0100-000005000000}"/>
    <dataValidation allowBlank="1" showInputMessage="1" showErrorMessage="1" prompt="Do sloupce s tímto záhlavím zadejte popis." sqref="C4" xr:uid="{00000000-0002-0000-0100-000006000000}"/>
    <dataValidation allowBlank="1" showInputMessage="1" showErrorMessage="1" prompt="Ve sloupci s tímto záhlavím vyberte typ. Stisknutím kláves ALT+ŠIPKA DOLŮ otevřete rozevírací seznam, vyberte požadovanou možnost a stiskněte ENTER. K vyhledání konkrétních záznamů použijte filtry v záhlaví." sqref="B4" xr:uid="{00000000-0002-0000-0100-000007000000}"/>
    <dataValidation allowBlank="1" showInputMessage="1" showErrorMessage="1" prompt="V této buňce se automaticky aktualizuje název společnosti." sqref="B2" xr:uid="{00000000-0002-0000-0100-000008000000}"/>
    <dataValidation allowBlank="1" showInputMessage="1" showErrorMessage="1" prompt="Do této buňky přidejte logo společnosti." sqref="H1:I3" xr:uid="{00000000-0002-0000-0100-000009000000}"/>
    <dataValidation allowBlank="1" showInputMessage="1" showErrorMessage="1" prompt="V této buňce se automaticky aktualizuje název tohoto listu.Logo společnosti začíná v buňce H1." sqref="B1" xr:uid="{00000000-0002-0000-0100-00000A000000}"/>
    <dataValidation allowBlank="1" showInputMessage="1" showErrorMessage="1" prompt="Na tomto listu vytvořte seznam položek výnosů z prodeje. Celkové výnosy z prodeje se automaticky vypočítají na konci tabulky Výnosy z prodeje." sqref="A1" xr:uid="{00000000-0002-0000-0100-00000B000000}"/>
    <dataValidation allowBlank="1" showInputMessage="1" showErrorMessage="1" prompt="V buňce napravo se automaticky aktualizují celkové výnosy z prodeje za aktuální období." sqref="B3" xr:uid="{00000000-0002-0000-0100-00000C000000}"/>
    <dataValidation allowBlank="1" showInputMessage="1" showErrorMessage="1" prompt="V buňce níže se automaticky aktualizují celkové výnosy z prodeje za aktuální období v tisících." sqref="C2" xr:uid="{00000000-0002-0000-0100-00000D000000}"/>
    <dataValidation allowBlank="1" showInputMessage="1" showErrorMessage="1" prompt="V této buňce se automaticky aktualizují celkové výnosy z prodeje za aktuální období v tisících." sqref="C3" xr:uid="{00000000-0002-0000-0100-00000E000000}"/>
    <dataValidation type="list" errorStyle="warning" allowBlank="1" showInputMessage="1" showErrorMessage="1" error="Vyberte položku ze seznamu. Vyberte ZRUŠIT, potom stisknutím kláves ALT+ŠIPKA DOLŮ otevřete rozevírací seznam, vyberte požadovanou možnost a stiskněte ENTER." sqref="B5:B12" xr:uid="{00000000-0002-0000-01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H5:H12 I5:I12 C3 G5:G13" emptyCellReference="1"/>
  </ignoredErrors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I7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4" width="20.85546875" customWidth="1"/>
    <col min="5" max="6" width="18.7109375" customWidth="1"/>
    <col min="7" max="7" width="26.7109375" customWidth="1"/>
    <col min="8" max="8" width="27" customWidth="1"/>
    <col min="9" max="9" width="26" customWidth="1"/>
    <col min="10" max="10" width="2.7109375" customWidth="1"/>
  </cols>
  <sheetData>
    <row r="1" spans="2:9" ht="21" x14ac:dyDescent="0.25">
      <c r="B1" s="10" t="str">
        <f>Název_sešitu</f>
        <v>Výkaz zisků a ztrát</v>
      </c>
      <c r="H1" s="21"/>
      <c r="I1" s="21"/>
    </row>
    <row r="2" spans="2:9" ht="16.5" x14ac:dyDescent="0.25">
      <c r="B2" s="1" t="str">
        <f>Název_společnosti</f>
        <v>Název společnosti</v>
      </c>
      <c r="C2" t="s">
        <v>19</v>
      </c>
      <c r="H2" s="21"/>
      <c r="I2" s="21"/>
    </row>
    <row r="3" spans="2:9" ht="39.75" customHeight="1" x14ac:dyDescent="0.25">
      <c r="B3" s="2" t="s">
        <v>41</v>
      </c>
      <c r="C3" s="11">
        <f>IFERROR(Příjmy[[#Totals],[Aktuální období]],"-")</f>
        <v>0</v>
      </c>
      <c r="H3" s="21"/>
      <c r="I3" s="21"/>
    </row>
    <row r="4" spans="2:9" ht="38.1" customHeight="1" x14ac:dyDescent="0.25">
      <c r="B4" t="s">
        <v>42</v>
      </c>
      <c r="C4" t="s">
        <v>30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</row>
    <row r="5" spans="2:9" ht="30" customHeight="1" x14ac:dyDescent="0.25">
      <c r="B5" t="s">
        <v>41</v>
      </c>
      <c r="C5" t="s">
        <v>44</v>
      </c>
      <c r="D5" s="5"/>
      <c r="E5" s="5"/>
      <c r="F5" s="5"/>
      <c r="G5" s="15" t="str">
        <f>IFERROR(IF(Výnosy_z_prodeje=0,"-",Příjmy[[#This Row],[Aktuální období]]/Výnosy_z_prodeje),"-")</f>
        <v>-</v>
      </c>
      <c r="H5" s="14">
        <f>IFERROR(IF(Příjmy[[#This Row],[Předchozí období]]=Příjmy[[#This Row],[Aktuální období]],0,IF(Příjmy[[#This Row],[Aktuální období]]&gt;Příjmy[[#This Row],[Předchozí období]],ABS((Příjmy[[#This Row],[Aktuální období]]/Příjmy[[#This Row],[Předchozí období]])-1),IF(AND(Příjmy[[#This Row],[Aktuální období]]&lt;Příjmy[[#This Row],[Předchozí období]],Příjmy[[#This Row],[Předchozí období]]&lt;0),-((Příjmy[[#This Row],[Aktuální období]]/Příjmy[[#This Row],[Předchozí období]])-1),(Příjmy[[#This Row],[Aktuální období]]/Příjmy[[#This Row],[Předchozí období]])-1))),"-")</f>
        <v>0</v>
      </c>
      <c r="I5" s="14">
        <f>IFERROR(IF(Příjmy[[#This Row],[Rozpočet]]=Příjmy[[#This Row],[Aktuální období]],0,IF(Příjmy[[#This Row],[Aktuální období]]&gt;Příjmy[[#This Row],[Rozpočet]],ABS((Příjmy[[#This Row],[Aktuální období]]/Příjmy[[#This Row],[Rozpočet]])-1),IF(AND(Příjmy[[#This Row],[Aktuální období]]&lt;Příjmy[[#This Row],[Rozpočet]],Příjmy[[#This Row],[Rozpočet]]&lt;0),-((Příjmy[[#This Row],[Aktuální období]]/Příjmy[[#This Row],[Rozpočet]])-1),(Příjmy[[#This Row],[Aktuální období]]/Příjmy[[#This Row],[Rozpočet]])-1))),"-")</f>
        <v>0</v>
      </c>
    </row>
    <row r="6" spans="2:9" ht="30" customHeight="1" x14ac:dyDescent="0.25">
      <c r="D6" s="5"/>
      <c r="E6" s="5"/>
      <c r="F6" s="5"/>
      <c r="G6" s="15" t="str">
        <f>IFERROR(IF(Výnosy_z_prodeje=0,"-",Příjmy[[#This Row],[Aktuální období]]/Výnosy_z_prodeje),"-")</f>
        <v>-</v>
      </c>
      <c r="H6" s="14">
        <f>IFERROR(IF(Příjmy[[#This Row],[Předchozí období]]=Příjmy[[#This Row],[Aktuální období]],0,IF(Příjmy[[#This Row],[Aktuální období]]&gt;Příjmy[[#This Row],[Předchozí období]],ABS((Příjmy[[#This Row],[Aktuální období]]/Příjmy[[#This Row],[Předchozí období]])-1),IF(AND(Příjmy[[#This Row],[Aktuální období]]&lt;Příjmy[[#This Row],[Předchozí období]],Příjmy[[#This Row],[Předchozí období]]&lt;0),-((Příjmy[[#This Row],[Aktuální období]]/Příjmy[[#This Row],[Předchozí období]])-1),(Příjmy[[#This Row],[Aktuální období]]/Příjmy[[#This Row],[Předchozí období]])-1))),"-")</f>
        <v>0</v>
      </c>
      <c r="I6" s="14">
        <f>IFERROR(IF(Příjmy[[#This Row],[Rozpočet]]=Příjmy[[#This Row],[Aktuální období]],0,IF(Příjmy[[#This Row],[Aktuální období]]&gt;Příjmy[[#This Row],[Rozpočet]],ABS((Příjmy[[#This Row],[Aktuální období]]/Příjmy[[#This Row],[Rozpočet]])-1),IF(AND(Příjmy[[#This Row],[Aktuální období]]&lt;Příjmy[[#This Row],[Rozpočet]],Příjmy[[#This Row],[Rozpočet]]&lt;0),-((Příjmy[[#This Row],[Aktuální období]]/Příjmy[[#This Row],[Rozpočet]])-1),(Příjmy[[#This Row],[Aktuální období]]/Příjmy[[#This Row],[Rozpočet]])-1))),"-")</f>
        <v>0</v>
      </c>
    </row>
    <row r="7" spans="2:9" ht="30" customHeight="1" x14ac:dyDescent="0.25">
      <c r="B7" t="s">
        <v>43</v>
      </c>
      <c r="D7" s="17">
        <f>SUBTOTAL(109,Příjmy[Předchozí období])</f>
        <v>0</v>
      </c>
      <c r="E7" s="17">
        <f>SUBTOTAL(109,Příjmy[Rozpočet])</f>
        <v>0</v>
      </c>
      <c r="F7" s="17">
        <f>SUBTOTAL(109,Příjmy[Aktuální období])</f>
        <v>0</v>
      </c>
      <c r="G7" s="13">
        <f>SUBTOTAL(109,Příjmy[Aktuální období jako procenta z prodeje])</f>
        <v>0</v>
      </c>
      <c r="H7" s="13">
        <f>SUBTOTAL(109,Příjmy[Změna oproti předchozímu období v procentech])</f>
        <v>0</v>
      </c>
      <c r="I7" s="13">
        <f>SUBTOTAL(109,Příjmy[Změna oproti rozpočtu v procentech])</f>
        <v>0</v>
      </c>
    </row>
  </sheetData>
  <mergeCells count="1">
    <mergeCell ref="H1:I3"/>
  </mergeCells>
  <dataValidations count="16">
    <dataValidation allowBlank="1" showInputMessage="1" showErrorMessage="1" prompt="Ve sloupci s tímto záhlavím se automaticky počítá změna oproti rozpočtu v procentech." sqref="I4" xr:uid="{00000000-0002-0000-0200-000000000000}"/>
    <dataValidation allowBlank="1" showInputMessage="1" showErrorMessage="1" prompt="Ve sloupci s tímto záhlavím se automaticky počítá změna oproti předchozímu období v procentech." sqref="H4" xr:uid="{00000000-0002-0000-0200-000001000000}"/>
    <dataValidation allowBlank="1" showInputMessage="1" showErrorMessage="1" prompt="Ve sloupci s tímto záhlavím se automaticky počítá aktuální období jako procenta z prodeje." sqref="G4" xr:uid="{00000000-0002-0000-0200-000002000000}"/>
    <dataValidation allowBlank="1" showInputMessage="1" showErrorMessage="1" prompt="Do sloupce s tímto záhlavím zadejte částku za aktuální období." sqref="F4" xr:uid="{00000000-0002-0000-0200-000003000000}"/>
    <dataValidation allowBlank="1" showInputMessage="1" showErrorMessage="1" prompt="Do sloupce s tímto záhlavím zadejte částku podle rozpočtu." sqref="E4" xr:uid="{00000000-0002-0000-0200-000004000000}"/>
    <dataValidation allowBlank="1" showInputMessage="1" showErrorMessage="1" prompt="Do sloupce s tímto záhlavím zadejte částku za předchozí období." sqref="D4" xr:uid="{00000000-0002-0000-0200-000005000000}"/>
    <dataValidation allowBlank="1" showInputMessage="1" showErrorMessage="1" prompt="Do sloupce s tímto záhlavím zadejte popis." sqref="C4" xr:uid="{00000000-0002-0000-0200-000006000000}"/>
    <dataValidation allowBlank="1" showInputMessage="1" showErrorMessage="1" prompt="Ve sloupci s tímto záhlavím vyberte typ. Stisknutím kláves ALT+ŠIPKA DOLŮ otevřete rozevírací seznam, vyberte požadovanou možnost a stiskněte ENTER. K vyhledání konkrétních záznamů použijte filtry v záhlaví." sqref="B4" xr:uid="{00000000-0002-0000-0200-000007000000}"/>
    <dataValidation allowBlank="1" showInputMessage="1" showErrorMessage="1" prompt="V této buňce se automaticky aktualizuje název společnosti." sqref="B2" xr:uid="{00000000-0002-0000-0200-000008000000}"/>
    <dataValidation allowBlank="1" showInputMessage="1" showErrorMessage="1" prompt="Do této buňky přidejte logo společnosti." sqref="H1:I3" xr:uid="{00000000-0002-0000-0200-000009000000}"/>
    <dataValidation allowBlank="1" showInputMessage="1" showErrorMessage="1" prompt="V této buňce se automaticky aktualizuje název tohoto listu.Logo společnosti začíná v buňce H1." sqref="B1" xr:uid="{00000000-0002-0000-0200-00000A000000}"/>
    <dataValidation allowBlank="1" showInputMessage="1" showErrorMessage="1" prompt="Na tomto listu vytvořte seznam položek příjmů. Celkové příjmy z prodeje se automaticky vypočítají na konci tabulky Příjmy." sqref="A1" xr:uid="{00000000-0002-0000-0200-00000B000000}"/>
    <dataValidation allowBlank="1" showInputMessage="1" showErrorMessage="1" prompt="V buňce napravo se automaticky aktualizují celkové příjmy za aktuální období." sqref="B3" xr:uid="{00000000-0002-0000-0200-00000C000000}"/>
    <dataValidation allowBlank="1" showInputMessage="1" showErrorMessage="1" prompt="V buňce níže se automaticky aktualizují celkové příjmy za aktuální období v tisících." sqref="C2" xr:uid="{00000000-0002-0000-0200-00000D000000}"/>
    <dataValidation allowBlank="1" showInputMessage="1" showErrorMessage="1" prompt="V této buňce se automaticky aktualizují celkové příjmy za aktuální období v tisících." sqref="C3" xr:uid="{00000000-0002-0000-0200-00000E000000}"/>
    <dataValidation type="list" errorStyle="warning" allowBlank="1" showInputMessage="1" showErrorMessage="1" error="Vyberte položku ze seznamu. Vyberte ZRUŠIT, potom stisknutím kláves ALT+ŠIPKA DOLŮ otevřete rozevírací seznam, vyberte požadovanou možnost a stiskněte ENTER." sqref="B5:B6" xr:uid="{00000000-0002-0000-02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G5:G6 H5:H6 I5:I6" emptyCellReference="1"/>
  </ignoredErrors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I2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4" width="20.85546875" customWidth="1"/>
    <col min="5" max="6" width="18.7109375" customWidth="1"/>
    <col min="7" max="7" width="26.7109375" customWidth="1"/>
    <col min="8" max="8" width="27" customWidth="1"/>
    <col min="9" max="9" width="26" customWidth="1"/>
    <col min="10" max="10" width="2.7109375" customWidth="1"/>
  </cols>
  <sheetData>
    <row r="1" spans="2:9" ht="21" x14ac:dyDescent="0.25">
      <c r="B1" s="10" t="str">
        <f>Název_sešitu</f>
        <v>Výkaz zisků a ztrát</v>
      </c>
      <c r="H1" s="21"/>
      <c r="I1" s="21"/>
    </row>
    <row r="2" spans="2:9" ht="16.5" x14ac:dyDescent="0.25">
      <c r="B2" s="1" t="str">
        <f>Název_společnosti</f>
        <v>Název společnosti</v>
      </c>
      <c r="C2" t="s">
        <v>19</v>
      </c>
      <c r="H2" s="21"/>
      <c r="I2" s="21"/>
    </row>
    <row r="3" spans="2:9" ht="39.75" customHeight="1" x14ac:dyDescent="0.25">
      <c r="B3" s="2" t="s">
        <v>45</v>
      </c>
      <c r="C3" s="11">
        <f>IFERROR(ProvozníVýdaje[[#Totals],[Aktuální období]],"-")</f>
        <v>0</v>
      </c>
      <c r="H3" s="21"/>
      <c r="I3" s="21"/>
    </row>
    <row r="4" spans="2:9" ht="38.1" customHeight="1" x14ac:dyDescent="0.25">
      <c r="B4" t="s">
        <v>46</v>
      </c>
      <c r="C4" t="s">
        <v>30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</row>
    <row r="5" spans="2:9" ht="30" customHeight="1" x14ac:dyDescent="0.25">
      <c r="B5" t="s">
        <v>47</v>
      </c>
      <c r="C5" t="s">
        <v>51</v>
      </c>
      <c r="D5" s="7"/>
      <c r="E5" s="7"/>
      <c r="F5" s="7"/>
      <c r="G5" s="14" t="str">
        <f>IFERROR(IF(Výnosy_z_prodeje=0,"-",ProvozníVýdaje[[#This Row],[Aktuální období]]/Výnosy_z_prodeje),"-")</f>
        <v>-</v>
      </c>
      <c r="H5" s="14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5" s="14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6" spans="2:9" ht="30" customHeight="1" x14ac:dyDescent="0.25">
      <c r="B6" t="s">
        <v>47</v>
      </c>
      <c r="C6" t="s">
        <v>52</v>
      </c>
      <c r="D6" s="7"/>
      <c r="E6" s="7"/>
      <c r="F6" s="7"/>
      <c r="G6" s="14" t="str">
        <f>IFERROR(IF(Výnosy_z_prodeje=0,"-",ProvozníVýdaje[[#This Row],[Aktuální období]]/Výnosy_z_prodeje),"-")</f>
        <v>-</v>
      </c>
      <c r="H6" s="14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6" s="14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7" spans="2:9" ht="30" customHeight="1" x14ac:dyDescent="0.25">
      <c r="B7" t="s">
        <v>47</v>
      </c>
      <c r="C7" t="s">
        <v>53</v>
      </c>
      <c r="D7" s="7"/>
      <c r="E7" s="7"/>
      <c r="F7" s="7"/>
      <c r="G7" s="14" t="str">
        <f>IFERROR(IF(Výnosy_z_prodeje=0,"-",ProvozníVýdaje[[#This Row],[Aktuální období]]/Výnosy_z_prodeje),"-")</f>
        <v>-</v>
      </c>
      <c r="H7" s="14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7" s="14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8" spans="2:9" ht="30" customHeight="1" x14ac:dyDescent="0.25">
      <c r="B8" t="s">
        <v>47</v>
      </c>
      <c r="C8" t="s">
        <v>53</v>
      </c>
      <c r="D8" s="7"/>
      <c r="E8" s="7"/>
      <c r="F8" s="7"/>
      <c r="G8" s="14" t="str">
        <f>IFERROR(IF(Výnosy_z_prodeje=0,"-",ProvozníVýdaje[[#This Row],[Aktuální období]]/Výnosy_z_prodeje),"-")</f>
        <v>-</v>
      </c>
      <c r="H8" s="14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8" s="14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9" spans="2:9" ht="30" customHeight="1" x14ac:dyDescent="0.25">
      <c r="B9" t="s">
        <v>48</v>
      </c>
      <c r="C9" t="s">
        <v>54</v>
      </c>
      <c r="D9" s="7"/>
      <c r="E9" s="7"/>
      <c r="F9" s="7"/>
      <c r="G9" s="15" t="str">
        <f>IFERROR(IF(Výnosy_z_prodeje=0,"-",ProvozníVýdaje[[#This Row],[Aktuální období]]/Výnosy_z_prodeje),"-")</f>
        <v>-</v>
      </c>
      <c r="H9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9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0" spans="2:9" ht="30" customHeight="1" x14ac:dyDescent="0.25">
      <c r="B10" t="s">
        <v>48</v>
      </c>
      <c r="C10" t="s">
        <v>55</v>
      </c>
      <c r="D10" s="7"/>
      <c r="E10" s="7"/>
      <c r="F10" s="7"/>
      <c r="G10" s="15" t="str">
        <f>IFERROR(IF(Výnosy_z_prodeje=0,"-",ProvozníVýdaje[[#This Row],[Aktuální období]]/Výnosy_z_prodeje),"-")</f>
        <v>-</v>
      </c>
      <c r="H10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0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1" spans="2:9" ht="30" customHeight="1" x14ac:dyDescent="0.25">
      <c r="B11" t="s">
        <v>48</v>
      </c>
      <c r="C11" t="s">
        <v>53</v>
      </c>
      <c r="D11" s="7"/>
      <c r="E11" s="7"/>
      <c r="F11" s="7"/>
      <c r="G11" s="15" t="str">
        <f>IFERROR(IF(Výnosy_z_prodeje=0,"-",ProvozníVýdaje[[#This Row],[Aktuální období]]/Výnosy_z_prodeje),"-")</f>
        <v>-</v>
      </c>
      <c r="H11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1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2" spans="2:9" ht="30" customHeight="1" x14ac:dyDescent="0.25">
      <c r="B12" t="s">
        <v>48</v>
      </c>
      <c r="C12" t="s">
        <v>53</v>
      </c>
      <c r="D12" s="7"/>
      <c r="E12" s="7"/>
      <c r="F12" s="7"/>
      <c r="G12" s="15" t="str">
        <f>IFERROR(IF(Výnosy_z_prodeje=0,"-",ProvozníVýdaje[[#This Row],[Aktuální období]]/Výnosy_z_prodeje),"-")</f>
        <v>-</v>
      </c>
      <c r="H12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2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3" spans="2:9" ht="30" customHeight="1" x14ac:dyDescent="0.25">
      <c r="B13" t="s">
        <v>49</v>
      </c>
      <c r="C13" t="s">
        <v>56</v>
      </c>
      <c r="D13" s="7"/>
      <c r="E13" s="7"/>
      <c r="F13" s="7"/>
      <c r="G13" s="15" t="str">
        <f>IFERROR(IF(Výnosy_z_prodeje=0,"-",ProvozníVýdaje[[#This Row],[Aktuální období]]/Výnosy_z_prodeje),"-")</f>
        <v>-</v>
      </c>
      <c r="H13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3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4" spans="2:9" ht="30" customHeight="1" x14ac:dyDescent="0.25">
      <c r="B14" t="s">
        <v>49</v>
      </c>
      <c r="C14" t="s">
        <v>57</v>
      </c>
      <c r="D14" s="7"/>
      <c r="E14" s="7"/>
      <c r="F14" s="7"/>
      <c r="G14" s="15" t="str">
        <f>IFERROR(IF(Výnosy_z_prodeje=0,"-",ProvozníVýdaje[[#This Row],[Aktuální období]]/Výnosy_z_prodeje),"-")</f>
        <v>-</v>
      </c>
      <c r="H14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4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5" spans="2:9" ht="30" customHeight="1" x14ac:dyDescent="0.25">
      <c r="B15" t="s">
        <v>49</v>
      </c>
      <c r="C15" t="s">
        <v>58</v>
      </c>
      <c r="D15" s="7"/>
      <c r="E15" s="7"/>
      <c r="F15" s="7"/>
      <c r="G15" s="15" t="str">
        <f>IFERROR(IF(Výnosy_z_prodeje=0,"-",ProvozníVýdaje[[#This Row],[Aktuální období]]/Výnosy_z_prodeje),"-")</f>
        <v>-</v>
      </c>
      <c r="H15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5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6" spans="2:9" ht="30" customHeight="1" x14ac:dyDescent="0.25">
      <c r="B16" t="s">
        <v>49</v>
      </c>
      <c r="C16" t="s">
        <v>59</v>
      </c>
      <c r="D16" s="7"/>
      <c r="E16" s="7"/>
      <c r="F16" s="7"/>
      <c r="G16" s="15" t="str">
        <f>IFERROR(IF(Výnosy_z_prodeje=0,"-",ProvozníVýdaje[[#This Row],[Aktuální období]]/Výnosy_z_prodeje),"-")</f>
        <v>-</v>
      </c>
      <c r="H16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6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7" spans="2:9" ht="30" customHeight="1" x14ac:dyDescent="0.25">
      <c r="B17" t="s">
        <v>49</v>
      </c>
      <c r="C17" t="s">
        <v>60</v>
      </c>
      <c r="D17" s="7"/>
      <c r="E17" s="7"/>
      <c r="F17" s="7"/>
      <c r="G17" s="15" t="str">
        <f>IFERROR(IF(Výnosy_z_prodeje=0,"-",ProvozníVýdaje[[#This Row],[Aktuální období]]/Výnosy_z_prodeje),"-")</f>
        <v>-</v>
      </c>
      <c r="H17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7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8" spans="2:9" ht="30" customHeight="1" x14ac:dyDescent="0.25">
      <c r="B18" t="s">
        <v>49</v>
      </c>
      <c r="C18" t="s">
        <v>61</v>
      </c>
      <c r="D18" s="7"/>
      <c r="E18" s="7"/>
      <c r="F18" s="7"/>
      <c r="G18" s="15" t="str">
        <f>IFERROR(IF(Výnosy_z_prodeje=0,"-",ProvozníVýdaje[[#This Row],[Aktuální období]]/Výnosy_z_prodeje),"-")</f>
        <v>-</v>
      </c>
      <c r="H18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8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19" spans="2:9" ht="30" customHeight="1" x14ac:dyDescent="0.25">
      <c r="B19" t="s">
        <v>49</v>
      </c>
      <c r="C19" t="s">
        <v>62</v>
      </c>
      <c r="D19" s="7"/>
      <c r="E19" s="7"/>
      <c r="F19" s="7"/>
      <c r="G19" s="15" t="str">
        <f>IFERROR(IF(Výnosy_z_prodeje=0,"-",ProvozníVýdaje[[#This Row],[Aktuální období]]/Výnosy_z_prodeje),"-")</f>
        <v>-</v>
      </c>
      <c r="H19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19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0" spans="2:9" ht="30" customHeight="1" x14ac:dyDescent="0.25">
      <c r="B20" t="s">
        <v>49</v>
      </c>
      <c r="C20" t="s">
        <v>63</v>
      </c>
      <c r="D20" s="7"/>
      <c r="E20" s="7"/>
      <c r="F20" s="7"/>
      <c r="G20" s="15" t="str">
        <f>IFERROR(IF(Výnosy_z_prodeje=0,"-",ProvozníVýdaje[[#This Row],[Aktuální období]]/Výnosy_z_prodeje),"-")</f>
        <v>-</v>
      </c>
      <c r="H20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20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1" spans="2:9" ht="30" customHeight="1" x14ac:dyDescent="0.25">
      <c r="B21" t="s">
        <v>49</v>
      </c>
      <c r="C21" t="s">
        <v>64</v>
      </c>
      <c r="D21" s="7"/>
      <c r="E21" s="7"/>
      <c r="F21" s="7"/>
      <c r="G21" s="15" t="str">
        <f>IFERROR(IF(Výnosy_z_prodeje=0,"-",ProvozníVýdaje[[#This Row],[Aktuální období]]/Výnosy_z_prodeje),"-")</f>
        <v>-</v>
      </c>
      <c r="H21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21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2" spans="2:9" ht="30" customHeight="1" x14ac:dyDescent="0.25">
      <c r="B22" t="s">
        <v>49</v>
      </c>
      <c r="C22" t="s">
        <v>65</v>
      </c>
      <c r="D22" s="7"/>
      <c r="E22" s="7"/>
      <c r="F22" s="7"/>
      <c r="G22" s="15" t="str">
        <f>IFERROR(IF(Výnosy_z_prodeje=0,"-",ProvozníVýdaje[[#This Row],[Aktuální období]]/Výnosy_z_prodeje),"-")</f>
        <v>-</v>
      </c>
      <c r="H22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22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3" spans="2:9" ht="30" customHeight="1" x14ac:dyDescent="0.25">
      <c r="B23" t="s">
        <v>49</v>
      </c>
      <c r="C23" t="s">
        <v>53</v>
      </c>
      <c r="D23" s="7"/>
      <c r="E23" s="7"/>
      <c r="F23" s="7"/>
      <c r="G23" s="15" t="str">
        <f>IFERROR(IF(Výnosy_z_prodeje=0,"-",ProvozníVýdaje[[#This Row],[Aktuální období]]/Výnosy_z_prodeje),"-")</f>
        <v>-</v>
      </c>
      <c r="H23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23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4" spans="2:9" ht="30" customHeight="1" x14ac:dyDescent="0.25">
      <c r="B24" t="s">
        <v>49</v>
      </c>
      <c r="C24" t="s">
        <v>53</v>
      </c>
      <c r="D24" s="7"/>
      <c r="E24" s="7"/>
      <c r="F24" s="7"/>
      <c r="G24" s="15" t="str">
        <f>IFERROR(IF(Výnosy_z_prodeje=0,"-",ProvozníVýdaje[[#This Row],[Aktuální období]]/Výnosy_z_prodeje),"-")</f>
        <v>-</v>
      </c>
      <c r="H24" s="15">
        <f>IFERROR(IF(ProvozníVýdaje[[#This Row],[Předchozí období]]=ProvozníVýdaje[[#This Row],[Aktuální období]],0,IF(ProvozníVýdaje[[#This Row],[Aktuální období]]&gt;ProvozníVýdaje[[#This Row],[Předchozí období]],ABS((ProvozníVýdaje[[#This Row],[Aktuální období]]/ProvozníVýdaje[[#This Row],[Předchozí období]])-1),IF(AND(ProvozníVýdaje[[#This Row],[Aktuální období]]&lt;ProvozníVýdaje[[#This Row],[Předchozí období]],ProvozníVýdaje[[#This Row],[Předchozí období]]&lt;0),-((ProvozníVýdaje[[#This Row],[Aktuální období]]/ProvozníVýdaje[[#This Row],[Předchozí období]])-1),(ProvozníVýdaje[[#This Row],[Aktuální období]]/ProvozníVýdaje[[#This Row],[Předchozí období]])-1))),"-")</f>
        <v>0</v>
      </c>
      <c r="I24" s="15">
        <f>IFERROR(IF(ProvozníVýdaje[[#This Row],[Rozpočet]]=ProvozníVýdaje[[#This Row],[Aktuální období]],0,IF(ProvozníVýdaje[[#This Row],[Aktuální období]]&gt;ProvozníVýdaje[[#This Row],[Rozpočet]],ABS((ProvozníVýdaje[[#This Row],[Aktuální období]]/ProvozníVýdaje[[#This Row],[Rozpočet]])-1),IF(AND(ProvozníVýdaje[[#This Row],[Aktuální období]]&lt;ProvozníVýdaje[[#This Row],[Rozpočet]],ProvozníVýdaje[[#This Row],[Rozpočet]]&lt;0),-((ProvozníVýdaje[[#This Row],[Aktuální období]]/ProvozníVýdaje[[#This Row],[Rozpočet]])-1),(ProvozníVýdaje[[#This Row],[Aktuální období]]/ProvozníVýdaje[[#This Row],[Rozpočet]])-1))),"-")</f>
        <v>0</v>
      </c>
    </row>
    <row r="25" spans="2:9" ht="30" customHeight="1" x14ac:dyDescent="0.25">
      <c r="B25" t="s">
        <v>50</v>
      </c>
      <c r="D25" s="17">
        <f>SUBTOTAL(109,ProvozníVýdaje[Předchozí období])</f>
        <v>0</v>
      </c>
      <c r="E25" s="17">
        <f>SUBTOTAL(109,ProvozníVýdaje[Rozpočet])</f>
        <v>0</v>
      </c>
      <c r="F25" s="17">
        <f>SUBTOTAL(109,ProvozníVýdaje[Aktuální období])</f>
        <v>0</v>
      </c>
      <c r="G25" s="13">
        <f>SUBTOTAL(109,ProvozníVýdaje[Aktuální období jako procenta z prodeje])</f>
        <v>0</v>
      </c>
      <c r="H25" s="13">
        <f>SUBTOTAL(109,ProvozníVýdaje[Změna oproti předchozímu období v procentech])</f>
        <v>0</v>
      </c>
      <c r="I25" s="13">
        <f>SUBTOTAL(109,ProvozníVýdaje[Změna oproti rozpočtu v procentech])</f>
        <v>0</v>
      </c>
    </row>
  </sheetData>
  <mergeCells count="1">
    <mergeCell ref="H1:I3"/>
  </mergeCells>
  <dataValidations count="16">
    <dataValidation allowBlank="1" showInputMessage="1" showErrorMessage="1" prompt="Ve sloupci s tímto záhlavím se automaticky počítá změna oproti rozpočtu v procentech." sqref="I4" xr:uid="{00000000-0002-0000-0300-000000000000}"/>
    <dataValidation allowBlank="1" showInputMessage="1" showErrorMessage="1" prompt="Ve sloupci s tímto záhlavím se automaticky počítá změna oproti předchozímu období v procentech." sqref="H4" xr:uid="{00000000-0002-0000-0300-000001000000}"/>
    <dataValidation allowBlank="1" showInputMessage="1" showErrorMessage="1" prompt="Ve sloupci s tímto záhlavím se automaticky počítá aktuální období jako procenta z prodeje." sqref="G4" xr:uid="{00000000-0002-0000-0300-000002000000}"/>
    <dataValidation allowBlank="1" showInputMessage="1" showErrorMessage="1" prompt="Do sloupce s tímto záhlavím zadejte částku za aktuální období." sqref="F4" xr:uid="{00000000-0002-0000-0300-000003000000}"/>
    <dataValidation allowBlank="1" showInputMessage="1" showErrorMessage="1" prompt="Do sloupce s tímto záhlavím zadejte částku podle rozpočtu." sqref="E4" xr:uid="{00000000-0002-0000-0300-000004000000}"/>
    <dataValidation allowBlank="1" showInputMessage="1" showErrorMessage="1" prompt="Do sloupce s tímto záhlavím zadejte částku za předchozí období." sqref="D4" xr:uid="{00000000-0002-0000-0300-000005000000}"/>
    <dataValidation allowBlank="1" showInputMessage="1" showErrorMessage="1" prompt="Do sloupce s tímto záhlavím zadejte popis." sqref="C4" xr:uid="{00000000-0002-0000-0300-000006000000}"/>
    <dataValidation allowBlank="1" showInputMessage="1" showErrorMessage="1" prompt="Ve sloupci s tímto záhlavím vyberte typ. Stisknutím kláves ALT+ŠIPKA DOLŮ otevřete rozevírací seznam, vyberte požadovanou možnost a stiskněte ENTER. K vyhledání konkrétních záznamů použijte filtry v záhlaví." sqref="B4" xr:uid="{00000000-0002-0000-0300-000007000000}"/>
    <dataValidation allowBlank="1" showInputMessage="1" showErrorMessage="1" prompt="Do této buňky přidejte logo společnosti." sqref="H1:I3" xr:uid="{00000000-0002-0000-0300-000008000000}"/>
    <dataValidation allowBlank="1" showInputMessage="1" showErrorMessage="1" prompt="V této buňce se automaticky aktualizují celkové provozní výdaje za aktuální období v tisících." sqref="C3" xr:uid="{00000000-0002-0000-0300-000009000000}"/>
    <dataValidation allowBlank="1" showInputMessage="1" showErrorMessage="1" prompt="V buňce níže se automaticky aktualizují celkové provozní výdaje za aktuální období v tisících." sqref="C2" xr:uid="{00000000-0002-0000-0300-00000A000000}"/>
    <dataValidation allowBlank="1" showInputMessage="1" showErrorMessage="1" prompt="V buňce vpravo se automaticky aktualizují celkové provozní výdaje za aktuální období na základě položek zadaných v tabulce níže." sqref="B3" xr:uid="{00000000-0002-0000-0300-00000B000000}"/>
    <dataValidation allowBlank="1" showInputMessage="1" showErrorMessage="1" prompt="V této buňce se automaticky aktualizuje název společnosti." sqref="B2" xr:uid="{00000000-0002-0000-0300-00000C000000}"/>
    <dataValidation allowBlank="1" showInputMessage="1" showErrorMessage="1" prompt="V této buňce se automaticky aktualizuje název tohoto listu.Logo společnosti začíná v buňce H1." sqref="B1" xr:uid="{00000000-0002-0000-0300-00000D000000}"/>
    <dataValidation allowBlank="1" showInputMessage="1" showErrorMessage="1" prompt="Na tomto listu vytvořte seznam položek výdajů. Celkové provozní výdaje se automaticky vypočítají na konci tabulky Provozní výdaje." sqref="A1" xr:uid="{00000000-0002-0000-0300-00000E000000}"/>
    <dataValidation type="list" errorStyle="warning" allowBlank="1" showInputMessage="1" showErrorMessage="1" error="Vyberte položku ze seznamu. Vyberte ZRUŠIT, potom stisknutím kláves ALT+ŠIPKA DOLŮ otevřete rozevírací seznam, vyberte požadovanou možnost a stiskněte ENTER." sqref="B5:B24" xr:uid="{00000000-0002-0000-03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G5:G9 H6:H24 I6:I24 H5:I5 G19:G24 G10:G16 G17:G18" emptyCellReference="1"/>
  </ignoredErrors>
  <drawing r:id="rId2"/>
  <tableParts count="1">
    <tablePart r:id="rId3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B1:I10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4" width="20.85546875" customWidth="1"/>
    <col min="5" max="6" width="18.7109375" customWidth="1"/>
    <col min="7" max="7" width="26.7109375" customWidth="1"/>
    <col min="8" max="8" width="27" customWidth="1"/>
    <col min="9" max="9" width="26" customWidth="1"/>
    <col min="10" max="10" width="2.7109375" customWidth="1"/>
  </cols>
  <sheetData>
    <row r="1" spans="2:9" ht="21" x14ac:dyDescent="0.25">
      <c r="B1" s="10" t="str">
        <f>Název_sešitu</f>
        <v>Výkaz zisků a ztrát</v>
      </c>
      <c r="H1" s="21"/>
      <c r="I1" s="21"/>
    </row>
    <row r="2" spans="2:9" ht="16.5" x14ac:dyDescent="0.25">
      <c r="B2" s="1" t="str">
        <f>Název_společnosti</f>
        <v>Název společnosti</v>
      </c>
      <c r="C2" t="s">
        <v>19</v>
      </c>
      <c r="H2" s="21"/>
      <c r="I2" s="21"/>
    </row>
    <row r="3" spans="2:9" ht="39.75" customHeight="1" x14ac:dyDescent="0.25">
      <c r="B3" s="2" t="s">
        <v>66</v>
      </c>
      <c r="C3" s="11">
        <f>IFERROR(Daně[[#Totals],[Aktuální období]],"-")</f>
        <v>0</v>
      </c>
      <c r="H3" s="21"/>
      <c r="I3" s="21"/>
    </row>
    <row r="4" spans="2:9" ht="38.1" customHeight="1" x14ac:dyDescent="0.25">
      <c r="B4" t="s">
        <v>67</v>
      </c>
      <c r="C4" t="s">
        <v>30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</row>
    <row r="5" spans="2:9" ht="30" customHeight="1" x14ac:dyDescent="0.25">
      <c r="B5" t="s">
        <v>66</v>
      </c>
      <c r="C5" t="s">
        <v>69</v>
      </c>
      <c r="D5" s="8"/>
      <c r="E5" s="7"/>
      <c r="F5" s="7"/>
      <c r="G5" s="14" t="str">
        <f>IFERROR(IF(Výnosy_z_prodeje=0,"-",Daně[[#This Row],[Aktuální období]]/Výnosy_z_prodeje),"-")</f>
        <v>-</v>
      </c>
      <c r="H5" s="14">
        <f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f>
        <v>0</v>
      </c>
      <c r="I5" s="14">
        <f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f>
        <v>0</v>
      </c>
    </row>
    <row r="6" spans="2:9" ht="30" customHeight="1" x14ac:dyDescent="0.25">
      <c r="B6" t="s">
        <v>66</v>
      </c>
      <c r="C6" t="s">
        <v>70</v>
      </c>
      <c r="D6" s="8"/>
      <c r="E6" s="7"/>
      <c r="F6" s="7"/>
      <c r="G6" s="14" t="str">
        <f>IFERROR(IF(Výnosy_z_prodeje=0,"-",Daně[[#This Row],[Aktuální období]]/Výnosy_z_prodeje),"-")</f>
        <v>-</v>
      </c>
      <c r="H6" s="14">
        <f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f>
        <v>0</v>
      </c>
      <c r="I6" s="14">
        <f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f>
        <v>0</v>
      </c>
    </row>
    <row r="7" spans="2:9" ht="30" customHeight="1" x14ac:dyDescent="0.25">
      <c r="B7" t="s">
        <v>66</v>
      </c>
      <c r="C7" t="s">
        <v>71</v>
      </c>
      <c r="D7" s="8"/>
      <c r="E7" s="7"/>
      <c r="F7" s="7"/>
      <c r="G7" s="14" t="str">
        <f>IFERROR(IF(Výnosy_z_prodeje=0,"-",Daně[[#This Row],[Aktuální období]]/Výnosy_z_prodeje),"-")</f>
        <v>-</v>
      </c>
      <c r="H7" s="14">
        <f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f>
        <v>0</v>
      </c>
      <c r="I7" s="14">
        <f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f>
        <v>0</v>
      </c>
    </row>
    <row r="8" spans="2:9" ht="30" customHeight="1" x14ac:dyDescent="0.25">
      <c r="B8" t="s">
        <v>66</v>
      </c>
      <c r="C8" t="s">
        <v>72</v>
      </c>
      <c r="D8" s="8"/>
      <c r="E8" s="7"/>
      <c r="F8" s="7"/>
      <c r="G8" s="14" t="str">
        <f>IFERROR(IF(Výnosy_z_prodeje=0,"-",Daně[[#This Row],[Aktuální období]]/Výnosy_z_prodeje),"-")</f>
        <v>-</v>
      </c>
      <c r="H8" s="14">
        <f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f>
        <v>0</v>
      </c>
      <c r="I8" s="14">
        <f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f>
        <v>0</v>
      </c>
    </row>
    <row r="9" spans="2:9" ht="30" customHeight="1" x14ac:dyDescent="0.25">
      <c r="B9" t="s">
        <v>66</v>
      </c>
      <c r="C9" t="s">
        <v>72</v>
      </c>
      <c r="D9" s="8"/>
      <c r="E9" s="7"/>
      <c r="F9" s="7"/>
      <c r="G9" s="14" t="str">
        <f>IFERROR(IF(Výnosy_z_prodeje=0,"-",Daně[[#This Row],[Aktuální období]]/Výnosy_z_prodeje),"-")</f>
        <v>-</v>
      </c>
      <c r="H9" s="14">
        <f>IFERROR(IF(Daně[[#This Row],[Předchozí období]]=Daně[[#This Row],[Aktuální období]],0,IF(Daně[[#This Row],[Aktuální období]]&gt;Daně[[#This Row],[Předchozí období]],ABS((Daně[[#This Row],[Aktuální období]]/Daně[[#This Row],[Předchozí období]])-1),IF(AND(Daně[[#This Row],[Aktuální období]]&lt;Daně[[#This Row],[Předchozí období]],Daně[[#This Row],[Předchozí období]]&lt;0),-((Daně[[#This Row],[Aktuální období]]/Daně[[#This Row],[Předchozí období]])-1),(Daně[[#This Row],[Aktuální období]]/Daně[[#This Row],[Předchozí období]])-1))),"-")</f>
        <v>0</v>
      </c>
      <c r="I9" s="14">
        <f>IFERROR(IF(Daně[[#This Row],[Rozpočet]]=Daně[[#This Row],[Aktuální období]],0,IF(Daně[[#This Row],[Aktuální období]]&gt;Daně[[#This Row],[Rozpočet]],ABS((Daně[[#This Row],[Aktuální období]]/Daně[[#This Row],[Rozpočet]])-1),IF(AND(Daně[[#This Row],[Aktuální období]]&lt;Daně[[#This Row],[Rozpočet]],Daně[[#This Row],[Rozpočet]]&lt;0),-((Daně[[#This Row],[Aktuální období]]/Daně[[#This Row],[Rozpočet]])-1),(Daně[[#This Row],[Aktuální období]]/Daně[[#This Row],[Rozpočet]])-1))),"-")</f>
        <v>0</v>
      </c>
    </row>
    <row r="10" spans="2:9" ht="30" customHeight="1" x14ac:dyDescent="0.25">
      <c r="B10" t="s">
        <v>68</v>
      </c>
      <c r="D10" s="18">
        <f>SUBTOTAL(109,Daně[Předchozí období])</f>
        <v>0</v>
      </c>
      <c r="E10" s="18">
        <f>SUBTOTAL(109,Daně[Rozpočet])</f>
        <v>0</v>
      </c>
      <c r="F10" s="18">
        <f>SUBTOTAL(109,Daně[Aktuální období])</f>
        <v>0</v>
      </c>
      <c r="G10" s="13">
        <f>IFERROR(SUBTOTAL(109,Daně[Aktuální období jako procenta z prodeje]),"-")</f>
        <v>0</v>
      </c>
      <c r="H10" s="13">
        <f>SUBTOTAL(109,Daně[Změna oproti předchozímu období v procentech])</f>
        <v>0</v>
      </c>
      <c r="I10" s="13">
        <f>SUBTOTAL(109,Daně[Změna oproti rozpočtu v procentech])</f>
        <v>0</v>
      </c>
    </row>
  </sheetData>
  <mergeCells count="1">
    <mergeCell ref="H1:I3"/>
  </mergeCells>
  <dataValidations count="16">
    <dataValidation allowBlank="1" showInputMessage="1" showErrorMessage="1" prompt="Ve sloupci s tímto záhlavím se automaticky počítá změna oproti rozpočtu v procentech." sqref="I4" xr:uid="{00000000-0002-0000-0400-000000000000}"/>
    <dataValidation allowBlank="1" showInputMessage="1" showErrorMessage="1" prompt="Ve sloupci s tímto záhlavím se automaticky počítá změna oproti předchozímu období v procentech." sqref="H4" xr:uid="{00000000-0002-0000-0400-000001000000}"/>
    <dataValidation allowBlank="1" showInputMessage="1" showErrorMessage="1" prompt="Ve sloupci s tímto záhlavím se automaticky počítá aktuální období jako procenta z prodeje." sqref="G4" xr:uid="{00000000-0002-0000-0400-000002000000}"/>
    <dataValidation allowBlank="1" showInputMessage="1" showErrorMessage="1" prompt="Do sloupce s tímto záhlavím zadejte částku za aktuální období." sqref="F4" xr:uid="{00000000-0002-0000-0400-000003000000}"/>
    <dataValidation allowBlank="1" showInputMessage="1" showErrorMessage="1" prompt="Do sloupce s tímto záhlavím zadejte částku podle rozpočtu." sqref="E4" xr:uid="{00000000-0002-0000-0400-000004000000}"/>
    <dataValidation allowBlank="1" showInputMessage="1" showErrorMessage="1" prompt="Do sloupce s tímto záhlavím zadejte částku za předchozí období." sqref="D4" xr:uid="{00000000-0002-0000-0400-000005000000}"/>
    <dataValidation allowBlank="1" showInputMessage="1" showErrorMessage="1" prompt="Do sloupce s tímto záhlavím zadejte popis." sqref="C4" xr:uid="{00000000-0002-0000-0400-000006000000}"/>
    <dataValidation allowBlank="1" showInputMessage="1" showErrorMessage="1" prompt="Ve sloupci s tímto záhlavím vyberte typ. Stisknutím kláves ALT+ŠIPKA DOLŮ otevřete rozevírací seznam, vyberte požadovanou možnost a stiskněte ENTER. K vyhledání konkrétních záznamů použijte filtry v záhlaví." sqref="B4" xr:uid="{00000000-0002-0000-0400-000007000000}"/>
    <dataValidation allowBlank="1" showInputMessage="1" showErrorMessage="1" prompt="Na tomto listu vytvořte seznam položek daní. Na konci tabulky Daně se automaticky vypočítají celkové daně." sqref="A1" xr:uid="{00000000-0002-0000-0400-000008000000}"/>
    <dataValidation allowBlank="1" showInputMessage="1" showErrorMessage="1" prompt="V této buňce se automaticky aktualizuje název tohoto listu.Logo společnosti začíná v buňce H1." sqref="B1" xr:uid="{00000000-0002-0000-0400-000009000000}"/>
    <dataValidation allowBlank="1" showInputMessage="1" showErrorMessage="1" prompt="V této buňce se automaticky aktualizuje název společnosti." sqref="B2" xr:uid="{00000000-0002-0000-0400-00000A000000}"/>
    <dataValidation allowBlank="1" showInputMessage="1" showErrorMessage="1" prompt="V buňce napravo se automaticky aktualizují celkové daně za aktuální období na základě položek zadaných v tabulce níže." sqref="B3" xr:uid="{00000000-0002-0000-0400-00000B000000}"/>
    <dataValidation allowBlank="1" showInputMessage="1" showErrorMessage="1" prompt="V buňce níže se automaticky aktualizují celkové daně za aktuální období v tisících." sqref="C2" xr:uid="{00000000-0002-0000-0400-00000C000000}"/>
    <dataValidation allowBlank="1" showInputMessage="1" showErrorMessage="1" prompt="V této buňce se automaticky aktualizují celkové daně za aktuální období v tisících." sqref="C3" xr:uid="{00000000-0002-0000-0400-00000D000000}"/>
    <dataValidation allowBlank="1" showInputMessage="1" showErrorMessage="1" prompt="Do této buňky přidejte logo společnosti." sqref="H1:I3" xr:uid="{00000000-0002-0000-0400-00000E000000}"/>
    <dataValidation type="list" errorStyle="warning" allowBlank="1" showInputMessage="1" showErrorMessage="1" error="Vyberte položku ze seznamu. Vyberte ZRUŠIT, potom stisknutím kláves ALT+ŠIPKA DOLŮ otevřete rozevírací seznam, vyberte požadovanou možnost a stiskněte ENTER." sqref="B5:B9" xr:uid="{00000000-0002-0000-04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G5:G6 G8 G7 G9 H5:H10 I5:I10" emptyCellReference="1"/>
  </ignoredErrors>
  <drawing r:id="rId2"/>
  <tableParts count="1">
    <tablePart r:id="rId3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B1:B8"/>
  <sheetViews>
    <sheetView showGridLines="0" zoomScaleNormal="100" workbookViewId="0"/>
  </sheetViews>
  <sheetFormatPr defaultRowHeight="17.25" customHeight="1" x14ac:dyDescent="0.25"/>
  <cols>
    <col min="1" max="1" width="2.7109375" customWidth="1"/>
    <col min="2" max="2" width="46.7109375" customWidth="1"/>
    <col min="3" max="3" width="2.7109375" customWidth="1"/>
  </cols>
  <sheetData>
    <row r="1" spans="2:2" ht="39.75" customHeight="1" x14ac:dyDescent="0.25">
      <c r="B1" t="s">
        <v>73</v>
      </c>
    </row>
    <row r="2" spans="2:2" ht="17.25" customHeight="1" x14ac:dyDescent="0.25">
      <c r="B2" t="s">
        <v>26</v>
      </c>
    </row>
    <row r="3" spans="2:2" ht="17.25" customHeight="1" x14ac:dyDescent="0.25">
      <c r="B3" t="s">
        <v>28</v>
      </c>
    </row>
    <row r="4" spans="2:2" ht="17.25" customHeight="1" x14ac:dyDescent="0.25">
      <c r="B4" t="s">
        <v>41</v>
      </c>
    </row>
    <row r="5" spans="2:2" ht="17.25" customHeight="1" x14ac:dyDescent="0.25">
      <c r="B5" t="s">
        <v>47</v>
      </c>
    </row>
    <row r="6" spans="2:2" ht="17.25" customHeight="1" x14ac:dyDescent="0.25">
      <c r="B6" t="s">
        <v>48</v>
      </c>
    </row>
    <row r="7" spans="2:2" ht="17.25" customHeight="1" x14ac:dyDescent="0.25">
      <c r="B7" t="s">
        <v>49</v>
      </c>
    </row>
    <row r="8" spans="2:2" ht="17.25" customHeight="1" x14ac:dyDescent="0.25">
      <c r="B8" t="s">
        <v>66</v>
      </c>
    </row>
  </sheetData>
  <dataValidations count="2">
    <dataValidation allowBlank="1" showInputMessage="1" showErrorMessage="1" prompt="Na tomto listu vytvořte seznam kategorií pro výnosy, příjmy, výdaje a daně. Tyto hodnoty se použijí v popisech pro lepší účetnictví na listu Řídicí panel." sqref="A1" xr:uid="{00000000-0002-0000-0500-000000000000}"/>
    <dataValidation allowBlank="1" showInputMessage="1" showErrorMessage="1" prompt="Do sloupce s tímto záhlavím zadejte kategorie. K vyhledání konkrétních položek použijte filtry v záhlaví." sqref="B1" xr:uid="{00000000-0002-0000-0500-000001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7E0A6692-DFB3-48EC-A1E0-78F189A2E6F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DEA7ED08-DF1C-4607-8696-57046E4A2F3F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A229BF6-3768-4BD6-AC77-3BF52209C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TM03986991</ap:Template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33</vt:i4>
      </vt:variant>
    </vt:vector>
  </ap:HeadingPairs>
  <ap:TitlesOfParts>
    <vt:vector baseType="lpstr" size="39">
      <vt:lpstr>ŘídicíPanel</vt:lpstr>
      <vt:lpstr>Prodej</vt:lpstr>
      <vt:lpstr>Příjmy</vt:lpstr>
      <vt:lpstr>Výdaje</vt:lpstr>
      <vt:lpstr>Daně</vt:lpstr>
      <vt:lpstr>Kategorie</vt:lpstr>
      <vt:lpstr>Celkem_daně</vt:lpstr>
      <vt:lpstr>Celkem_hrubý_zisk</vt:lpstr>
      <vt:lpstr>Celkem_jiné_příjmy</vt:lpstr>
      <vt:lpstr>Celkem_jiné_výdaje</vt:lpstr>
      <vt:lpstr>Celkem_náklady_na_prodej</vt:lpstr>
      <vt:lpstr>Celkem_obecné_a_administrativní</vt:lpstr>
      <vt:lpstr>Celkem_příjmy_z_provozu</vt:lpstr>
      <vt:lpstr>Celkem_prodej_a_marketing</vt:lpstr>
      <vt:lpstr>Celkem_provozní_výdaje</vt:lpstr>
      <vt:lpstr>Celkem_výnosy_z_prodeje</vt:lpstr>
      <vt:lpstr>Celkem_výzkum_a_vývoj</vt:lpstr>
      <vt:lpstr>Čistý_zisk</vt:lpstr>
      <vt:lpstr>Data_sešitu</vt:lpstr>
      <vt:lpstr>Nadpis1</vt:lpstr>
      <vt:lpstr>Nadpis2</vt:lpstr>
      <vt:lpstr>Nadpis3</vt:lpstr>
      <vt:lpstr>Nadpis4</vt:lpstr>
      <vt:lpstr>Nadpis5</vt:lpstr>
      <vt:lpstr>Nadpis6</vt:lpstr>
      <vt:lpstr>Název_sešitu</vt:lpstr>
      <vt:lpstr>Název_společnosti</vt:lpstr>
      <vt:lpstr>OblastNadpisuRadku1..C3.4</vt:lpstr>
      <vt:lpstr>OblastNázvůŘádků1..C3</vt:lpstr>
      <vt:lpstr>OblastNázvůŘádků1..C3.3</vt:lpstr>
      <vt:lpstr>OblastNázvůŘádků1..C3.5</vt:lpstr>
      <vt:lpstr>OblastNázvůŘádků1..C4</vt:lpstr>
      <vt:lpstr>OblastNázvůŘádků2..H20</vt:lpstr>
      <vt:lpstr>Daně!Print_Titles</vt:lpstr>
      <vt:lpstr>Kategorie!Print_Titles</vt:lpstr>
      <vt:lpstr>Příjmy!Print_Titles</vt:lpstr>
      <vt:lpstr>Prodej!Print_Titles</vt:lpstr>
      <vt:lpstr>ŘídicíPanel!Print_Titles</vt:lpstr>
      <vt:lpstr>Výdaje!Print_Titles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2021-12-14T05:01:29Z</dcterms:created>
  <dcterms:modified xsi:type="dcterms:W3CDTF">2022-02-28T01:36:51Z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