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random\cs-CZ\target\"/>
    </mc:Choice>
  </mc:AlternateContent>
  <bookViews>
    <workbookView xWindow="0" yWindow="0" windowWidth="28800" windowHeight="14145" tabRatio="784" activeTab="1"/>
  </bookViews>
  <sheets>
    <sheet name="tipy" sheetId="16" r:id="rId1"/>
    <sheet name="souhrn" sheetId="2" r:id="rId2"/>
    <sheet name="I" sheetId="3" r:id="rId3"/>
    <sheet name="II" sheetId="4" r:id="rId4"/>
    <sheet name="III" sheetId="5" r:id="rId5"/>
    <sheet name="IV" sheetId="6" r:id="rId6"/>
    <sheet name="V" sheetId="7" r:id="rId7"/>
    <sheet name="VI" sheetId="8" r:id="rId8"/>
    <sheet name="VII" sheetId="9" r:id="rId9"/>
    <sheet name="VIII" sheetId="10" r:id="rId10"/>
    <sheet name="IX" sheetId="11" r:id="rId11"/>
    <sheet name="X" sheetId="12" r:id="rId12"/>
    <sheet name="XI" sheetId="13" r:id="rId13"/>
    <sheet name="XII" sheetId="14" r:id="rId14"/>
  </sheets>
  <definedNames>
    <definedName name="KategorieVýdajů">SouhrnVýdajů[Výdaje]</definedName>
    <definedName name="NázevSloupce10">VýdSrp[[#Headers],[Datum]]</definedName>
    <definedName name="NázevSloupce11">VýdZář[[#Headers],[Datum]]</definedName>
    <definedName name="NázevSloupce12">VýdŘíj[[#Headers],[Datum]]</definedName>
    <definedName name="NázevSloupce13">VýdLis[[#Headers],[Datum]]</definedName>
    <definedName name="NázevSloupce14">VýdPro[[#Headers],[Datum]]</definedName>
    <definedName name="NázevSloupce2">SouhrnVýdajů[[#Headers],[Výdaje]]</definedName>
    <definedName name="NázevSloupce3">VýdLed[[#Headers],[Datum]]</definedName>
    <definedName name="NázevSloupce4">VýdÚno[[#Headers],[Datum]]</definedName>
    <definedName name="NázevSloupce5">VýdBře[[#Headers],[Datum]]</definedName>
    <definedName name="NázevSloupce6">VýdDub[[#Headers],[Datum]]</definedName>
    <definedName name="NázevSloupce7">VýdKvě[[#Headers],[Datum]]</definedName>
    <definedName name="NázevSloupce8">VýdČvn[[#Headers],[Datum]]</definedName>
    <definedName name="NázevSloupce9">VýdČvc[[#Headers],[Datum]]</definedName>
    <definedName name="_xlnm.Print_Titles" localSheetId="2">I!$2:$2</definedName>
    <definedName name="_xlnm.Print_Titles" localSheetId="3">II!$2:$2</definedName>
    <definedName name="_xlnm.Print_Titles" localSheetId="4">III!$2:$2</definedName>
    <definedName name="_xlnm.Print_Titles" localSheetId="5">IV!$2:$2</definedName>
    <definedName name="_xlnm.Print_Titles" localSheetId="10">IX!$2:$2</definedName>
    <definedName name="_xlnm.Print_Titles" localSheetId="1">souhrn!$4:$4</definedName>
    <definedName name="_xlnm.Print_Titles" localSheetId="6">V!$2:$2</definedName>
    <definedName name="_xlnm.Print_Titles" localSheetId="7">VI!$2:$2</definedName>
    <definedName name="_xlnm.Print_Titles" localSheetId="8">VII!$2:$2</definedName>
    <definedName name="_xlnm.Print_Titles" localSheetId="9">VIII!$2:$2</definedName>
    <definedName name="_xlnm.Print_Titles" localSheetId="11">X!$2:$2</definedName>
    <definedName name="_xlnm.Print_Titles" localSheetId="12">XI!$2:$2</definedName>
    <definedName name="_xlnm.Print_Titles" localSheetId="13">XII!$2:$2</definedName>
  </definedNames>
  <calcPr calcId="171027"/>
</workbook>
</file>

<file path=xl/calcChain.xml><?xml version="1.0" encoding="utf-8"?>
<calcChain xmlns="http://schemas.openxmlformats.org/spreadsheetml/2006/main">
  <c r="A14" i="16" l="1"/>
  <c r="A18" i="16" l="1"/>
  <c r="A17" i="16"/>
  <c r="A16" i="16"/>
  <c r="A15" i="16"/>
  <c r="A10" i="16"/>
  <c r="A9" i="16"/>
  <c r="A8" i="16"/>
  <c r="A7" i="16"/>
  <c r="M6" i="2" l="1"/>
  <c r="M7" i="2"/>
  <c r="M8" i="2"/>
  <c r="M9" i="2"/>
  <c r="L6" i="2"/>
  <c r="L7" i="2"/>
  <c r="L8" i="2"/>
  <c r="L9" i="2"/>
  <c r="K6" i="2"/>
  <c r="K7" i="2"/>
  <c r="K8" i="2"/>
  <c r="K9" i="2"/>
  <c r="J6" i="2"/>
  <c r="J7" i="2"/>
  <c r="J8" i="2"/>
  <c r="J9" i="2"/>
  <c r="I6" i="2"/>
  <c r="I7" i="2"/>
  <c r="I8" i="2"/>
  <c r="I9" i="2"/>
  <c r="H6" i="2"/>
  <c r="H7" i="2"/>
  <c r="H8" i="2"/>
  <c r="H9" i="2"/>
  <c r="G6" i="2"/>
  <c r="G7" i="2"/>
  <c r="G8" i="2"/>
  <c r="G9" i="2"/>
  <c r="F6" i="2"/>
  <c r="F7" i="2"/>
  <c r="F8" i="2"/>
  <c r="F9" i="2"/>
  <c r="E6" i="2"/>
  <c r="E7" i="2"/>
  <c r="E8" i="2"/>
  <c r="E9" i="2"/>
  <c r="D6" i="2"/>
  <c r="D7" i="2"/>
  <c r="D8" i="2"/>
  <c r="D9" i="2"/>
  <c r="C6" i="2"/>
  <c r="C7" i="2"/>
  <c r="C8" i="2"/>
  <c r="C9" i="2"/>
  <c r="B6" i="2"/>
  <c r="B7" i="2"/>
  <c r="N7" i="2" s="1"/>
  <c r="B8" i="2"/>
  <c r="B9" i="2"/>
  <c r="N9" i="2" l="1"/>
  <c r="N6" i="2"/>
  <c r="N8" i="2"/>
  <c r="M5" i="2"/>
  <c r="M10" i="2" s="1"/>
  <c r="L5" i="2"/>
  <c r="L10" i="2" s="1"/>
  <c r="K5" i="2"/>
  <c r="K10" i="2" s="1"/>
  <c r="J5" i="2"/>
  <c r="J10" i="2" s="1"/>
  <c r="I5" i="2"/>
  <c r="I10" i="2" s="1"/>
  <c r="H5" i="2"/>
  <c r="H10" i="2" s="1"/>
  <c r="G5" i="2"/>
  <c r="G10" i="2" s="1"/>
  <c r="F5" i="2"/>
  <c r="F10" i="2" s="1"/>
  <c r="E5" i="2"/>
  <c r="E10" i="2" s="1"/>
  <c r="D5" i="2"/>
  <c r="D10" i="2" s="1"/>
  <c r="C5" i="2"/>
  <c r="C10" i="2" s="1"/>
  <c r="B5" i="2"/>
  <c r="B10" i="2" s="1"/>
  <c r="C9" i="14"/>
  <c r="C9" i="13"/>
  <c r="C9" i="12"/>
  <c r="C9" i="11"/>
  <c r="C9" i="10"/>
  <c r="C9" i="9"/>
  <c r="C9" i="8"/>
  <c r="A4" i="7"/>
  <c r="A3" i="7"/>
  <c r="C9" i="7"/>
  <c r="N5" i="2" l="1"/>
  <c r="N10" i="2" s="1"/>
  <c r="C9" i="6"/>
  <c r="C9" i="5"/>
  <c r="C9" i="4"/>
  <c r="C9" i="3"/>
  <c r="A4" i="3"/>
  <c r="A3" i="3"/>
  <c r="A4" i="14" l="1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6"/>
  <c r="A3" i="6"/>
  <c r="A4" i="5"/>
  <c r="A3" i="5"/>
  <c r="A4" i="4"/>
  <c r="A3" i="4"/>
</calcChain>
</file>

<file path=xl/sharedStrings.xml><?xml version="1.0" encoding="utf-8"?>
<sst xmlns="http://schemas.openxmlformats.org/spreadsheetml/2006/main" count="260" uniqueCount="52">
  <si>
    <t>TIPY PRO ŠABLONU</t>
  </si>
  <si>
    <t>Je nějaký snadný způsob, jak přecházet mezi souhrnným listem trendů výdajů a podrobnostmi měsíčních výdajů?</t>
  </si>
  <si>
    <r>
      <t xml:space="preserve">Pokud chcete rychle přejít na výdaje v určitém měsíci, klikněte na příslušný navigační odkaz nad grafem, jako je třeba </t>
    </r>
    <r>
      <rPr>
        <b/>
        <sz val="11"/>
        <color theme="1"/>
        <rFont val="Calibri"/>
        <family val="2"/>
        <scheme val="minor"/>
      </rPr>
      <t>navigační odkaz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Leden </t>
    </r>
    <r>
      <rPr>
        <sz val="11"/>
        <color theme="1"/>
        <rFont val="Calibri"/>
        <family val="2"/>
        <scheme val="minor"/>
      </rPr>
      <t xml:space="preserve">v buňce B2. Pokud se potom budete chtít vrátit zpět do listu trendů výdajů, klikněte na </t>
    </r>
    <r>
      <rPr>
        <b/>
        <sz val="11"/>
        <color theme="1"/>
        <rFont val="Calibri"/>
        <family val="2"/>
        <scheme val="minor"/>
      </rPr>
      <t>navigační odkaz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Souhrn</t>
    </r>
    <r>
      <rPr>
        <sz val="11"/>
        <color theme="1"/>
        <rFont val="Calibri"/>
        <family val="2"/>
        <scheme val="minor"/>
      </rPr>
      <t xml:space="preserve"> v buňce D1. </t>
    </r>
  </si>
  <si>
    <r>
      <t xml:space="preserve">Pokud se budete chtít vrátit do tohoto listu s tipy, vyberte v souhrnném listu buňku </t>
    </r>
    <r>
      <rPr>
        <b/>
        <sz val="11"/>
        <color theme="1"/>
        <rFont val="Calibri"/>
        <family val="2"/>
        <scheme val="minor"/>
      </rPr>
      <t>N2</t>
    </r>
    <r>
      <rPr>
        <sz val="11"/>
        <color theme="1"/>
        <rFont val="Calibri"/>
        <family val="2"/>
        <scheme val="minor"/>
      </rPr>
      <t xml:space="preserve">. Ve všech měsíčních listech vyberte buňku </t>
    </r>
    <r>
      <rPr>
        <b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>.</t>
    </r>
  </si>
  <si>
    <t>Jak přidám nový typ výdaje do listu Souhrn výdajů nebo nové měsíční výdaje?</t>
  </si>
  <si>
    <t>Souhrn výdajů pod grafem a podrobnosti výdajů za jednotlivé měsíce jsou tabulky Excelu. Když chcete do tabulky Excelu přidat nové řádky, udělejte jednu z těchto věcí:</t>
  </si>
  <si>
    <t>Přidejte částku výdaje pro každý typ výdaje v listu měsíce, ke kterému se výdaj vztahuje.</t>
  </si>
  <si>
    <t xml:space="preserve">Příklad: Výdaj 1 se vztahuje k měsícům leden až červen a prosinci. </t>
  </si>
  <si>
    <t>TRENDY VÝDAJŮ</t>
  </si>
  <si>
    <t>Výdaje</t>
  </si>
  <si>
    <t>Výdaj 1</t>
  </si>
  <si>
    <t>Výdaj 2</t>
  </si>
  <si>
    <t>Výdaj 3</t>
  </si>
  <si>
    <t>Výdaj 4</t>
  </si>
  <si>
    <t>Výdaj 5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</si>
  <si>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</si>
  <si>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</si>
  <si>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</si>
  <si>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</si>
  <si>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</si>
  <si>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</si>
  <si>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</si>
  <si>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</si>
  <si>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</si>
  <si>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</si>
  <si>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</si>
  <si>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</si>
  <si>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</si>
  <si>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Tipy</t>
  </si>
  <si>
    <t>Trend</t>
  </si>
  <si>
    <t>VÝDAJE ZA LEDEN</t>
  </si>
  <si>
    <t>Datum</t>
  </si>
  <si>
    <t>ČÍSLO NO</t>
  </si>
  <si>
    <t>A-12345</t>
  </si>
  <si>
    <t>A-12346</t>
  </si>
  <si>
    <t>Částka</t>
  </si>
  <si>
    <t>Souhrn</t>
  </si>
  <si>
    <t>Kategorie</t>
  </si>
  <si>
    <t>Popis</t>
  </si>
  <si>
    <t>Zásoby</t>
  </si>
  <si>
    <t>VÝDAJE ZA ÚNOR</t>
  </si>
  <si>
    <t>VÝDAJE ZA BŘEZEN</t>
  </si>
  <si>
    <t>VÝDAJE ZA DUBEN</t>
  </si>
  <si>
    <t>VÝDAJE ZA KVĚTEN</t>
  </si>
  <si>
    <t>VÝDAJE ZA ČERVEN</t>
  </si>
  <si>
    <t>VÝDAJE ZA ČERVENEC</t>
  </si>
  <si>
    <t>VÝDAJE ZA SRPEN</t>
  </si>
  <si>
    <t>VÝDAJE ZA ZÁŘÍ</t>
  </si>
  <si>
    <t>VÝDAJE ZA ŘÍJEN</t>
  </si>
  <si>
    <t>VÝDAJE ZA LISOTPAD</t>
  </si>
  <si>
    <t>VÝDAJE ZA PROSINEC</t>
  </si>
  <si>
    <r>
      <t xml:space="preserve">Zadejte výdaj na list </t>
    </r>
    <r>
      <rPr>
        <b/>
        <sz val="11"/>
        <color theme="1"/>
        <rFont val="Calibri"/>
        <family val="2"/>
        <charset val="238"/>
        <scheme val="minor"/>
      </rPr>
      <t>souhrn</t>
    </r>
    <r>
      <rPr>
        <sz val="11"/>
        <color theme="1"/>
        <rFont val="Calibri"/>
        <family val="2"/>
        <scheme val="minor"/>
      </rPr>
      <t xml:space="preserve"> do tabulky </t>
    </r>
    <r>
      <rPr>
        <b/>
        <sz val="11"/>
        <color theme="1"/>
        <rFont val="Calibri"/>
        <family val="2"/>
        <charset val="238"/>
        <scheme val="minor"/>
      </rPr>
      <t>SouhrnVýdajů</t>
    </r>
    <r>
      <rPr>
        <sz val="11"/>
        <color theme="1"/>
        <rFont val="Calibri"/>
        <family val="2"/>
        <scheme val="minor"/>
      </rPr>
      <t xml:space="preserve"> do sloupce </t>
    </r>
    <r>
      <rPr>
        <b/>
        <sz val="11"/>
        <color theme="1"/>
        <rFont val="Calibri"/>
        <family val="2"/>
        <charset val="238"/>
        <scheme val="minor"/>
      </rPr>
      <t>Výdaje.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</si>
</sst>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d/m/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/>
    </xf>
    <xf numFmtId="0" fontId="8" fillId="0" borderId="0" applyNumberFormat="0" applyFill="0" applyProtection="0">
      <alignment horizontal="left" indent="1"/>
    </xf>
    <xf numFmtId="4" fontId="8" fillId="0" borderId="0" applyFill="0" applyProtection="0">
      <alignment horizontal="right" indent="1"/>
    </xf>
    <xf numFmtId="0" fontId="7" fillId="2" borderId="0" applyNumberFormat="0" applyBorder="0" applyProtection="0">
      <alignment vertical="center" wrapText="1"/>
    </xf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>
      <alignment horizontal="left" wrapText="1" indent="1"/>
    </xf>
    <xf numFmtId="4" fontId="9" fillId="0" borderId="0">
      <alignment horizontal="right" indent="1"/>
    </xf>
    <xf numFmtId="164" fontId="9" fillId="0" borderId="0">
      <alignment horizontal="left" indent="1"/>
    </xf>
    <xf numFmtId="0" fontId="1" fillId="0" borderId="0">
      <alignment horizontal="left" vertical="center" wrapText="1" indent="6"/>
    </xf>
    <xf numFmtId="0" fontId="9" fillId="0" borderId="0">
      <alignment horizontal="left" vertical="center" wrapText="1" indent="3"/>
    </xf>
  </cellStyleXfs>
  <cellXfs count="29">
    <xf numFmtId="0" fontId="0" fillId="0" borderId="0" xfId="0"/>
    <xf numFmtId="0" fontId="3" fillId="0" borderId="0" xfId="1"/>
    <xf numFmtId="0" fontId="9" fillId="0" borderId="0" xfId="8">
      <alignment horizontal="left" wrapText="1" indent="1"/>
    </xf>
    <xf numFmtId="0" fontId="8" fillId="0" borderId="0" xfId="3" applyFill="1">
      <alignment horizontal="left" indent="1"/>
    </xf>
    <xf numFmtId="0" fontId="3" fillId="0" borderId="0" xfId="1"/>
    <xf numFmtId="164" fontId="9" fillId="0" borderId="0" xfId="10">
      <alignment horizontal="left" indent="1"/>
    </xf>
    <xf numFmtId="0" fontId="1" fillId="0" borderId="0" xfId="11">
      <alignment horizontal="left" vertical="center" wrapText="1" indent="6"/>
    </xf>
    <xf numFmtId="0" fontId="7" fillId="2" borderId="0" xfId="5">
      <alignment vertical="center" wrapText="1"/>
    </xf>
    <xf numFmtId="0" fontId="0" fillId="0" borderId="0" xfId="12" applyFont="1">
      <alignment horizontal="left" vertical="center" wrapText="1" indent="3"/>
    </xf>
    <xf numFmtId="0" fontId="8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right" indent="1"/>
    </xf>
    <xf numFmtId="0" fontId="9" fillId="0" borderId="0" xfId="12" applyFont="1">
      <alignment horizontal="left" vertical="center" wrapText="1" indent="3"/>
    </xf>
    <xf numFmtId="0" fontId="9" fillId="0" borderId="0" xfId="0" applyFont="1"/>
    <xf numFmtId="0" fontId="9" fillId="0" borderId="0" xfId="11" applyFont="1" applyAlignment="1">
      <alignment horizontal="left" vertical="center" wrapText="1" indent="6"/>
    </xf>
    <xf numFmtId="0" fontId="9" fillId="0" borderId="0" xfId="11" applyFont="1">
      <alignment horizontal="left" vertical="center" wrapText="1" indent="6"/>
    </xf>
    <xf numFmtId="0" fontId="8" fillId="0" borderId="0" xfId="3">
      <alignment horizontal="left" indent="1"/>
    </xf>
    <xf numFmtId="0" fontId="5" fillId="3" borderId="2" xfId="6" applyBorder="1" applyAlignment="1">
      <alignment horizontal="center" vertical="center"/>
    </xf>
    <xf numFmtId="0" fontId="0" fillId="0" borderId="0" xfId="11" applyFont="1">
      <alignment horizontal="left" vertical="center" wrapText="1" indent="6"/>
    </xf>
    <xf numFmtId="0" fontId="0" fillId="0" borderId="0" xfId="0" applyAlignment="1">
      <alignment horizontal="left" indent="1"/>
    </xf>
    <xf numFmtId="165" fontId="9" fillId="0" borderId="0" xfId="10" applyNumberFormat="1">
      <alignment horizontal="left" indent="1"/>
    </xf>
    <xf numFmtId="4" fontId="9" fillId="0" borderId="0" xfId="9" applyNumberFormat="1">
      <alignment horizontal="right" indent="1"/>
    </xf>
    <xf numFmtId="4" fontId="0" fillId="0" borderId="0" xfId="0" applyNumberFormat="1" applyAlignment="1">
      <alignment horizontal="righ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right" indent="1"/>
    </xf>
    <xf numFmtId="0" fontId="0" fillId="0" borderId="0" xfId="8" applyFont="1">
      <alignment horizontal="left" wrapText="1" indent="1"/>
    </xf>
    <xf numFmtId="0" fontId="9" fillId="0" borderId="0" xfId="0" applyFont="1" applyFill="1" applyBorder="1"/>
    <xf numFmtId="0" fontId="3" fillId="0" borderId="0" xfId="1"/>
    <xf numFmtId="0" fontId="3" fillId="0" borderId="1" xfId="1" applyBorder="1"/>
  </cellXfs>
  <cellStyles count="13">
    <cellStyle name="Čísla tabulky" xfId="9"/>
    <cellStyle name="Datum tabulky" xfId="10"/>
    <cellStyle name="Hypertextový odkaz" xfId="6" builtinId="8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Odsazený text tipu" xfId="11"/>
    <cellStyle name="Podrobnosti tabulky" xfId="8"/>
    <cellStyle name="Použitý hypertextový odkaz" xfId="7" builtinId="9" customBuiltin="1"/>
    <cellStyle name="Text tipu" xfId="12"/>
  </cellStyles>
  <dxfs count="108">
    <dxf>
      <numFmt numFmtId="4" formatCode="#,##0.00"/>
      <alignment horizontal="righ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d/m/yy;@"/>
    </dxf>
    <dxf>
      <numFmt numFmtId="4" formatCode="#,##0.00"/>
    </dxf>
    <dxf>
      <numFmt numFmtId="165" formatCode="d/m/yy;@"/>
    </dxf>
    <dxf>
      <numFmt numFmtId="4" formatCode="#,##0.00"/>
    </dxf>
    <dxf>
      <numFmt numFmtId="165" formatCode="d/m/yy;@"/>
    </dxf>
    <dxf>
      <numFmt numFmtId="4" formatCode="#,##0.00"/>
    </dxf>
    <dxf>
      <numFmt numFmtId="165" formatCode="d/m/yy;@"/>
    </dxf>
    <dxf>
      <numFmt numFmtId="4" formatCode="#,##0.00"/>
    </dxf>
    <dxf>
      <numFmt numFmtId="165" formatCode="d/m/yy;@"/>
    </dxf>
    <dxf>
      <numFmt numFmtId="4" formatCode="#,##0.00"/>
    </dxf>
    <dxf>
      <numFmt numFmtId="165" formatCode="d/m/yy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border diagonalUp="0" diagonalDown="0"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border diagonalUp="0" diagonalDown="0">
        <left/>
        <right/>
        <top/>
        <bottom/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Summary Table" defaultPivotStyle="PivotStyleLight16">
    <tableStyle name="Summary Table" pivot="0" count="6">
      <tableStyleElement type="wholeTable" dxfId="107"/>
      <tableStyleElement type="headerRow" dxfId="106"/>
      <tableStyleElement type="totalRow" dxfId="105"/>
      <tableStyleElement type="firstColumn" dxfId="104"/>
      <tableStyleElement type="lastColumn" dxfId="103"/>
      <tableStyleElement type="firstColumnStripe" dxfId="10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souhrn!$A$5</c:f>
              <c:strCache>
                <c:ptCount val="1"/>
                <c:pt idx="0">
                  <c:v>Výdaj 1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souhrn!$B$4:$O$4</c15:sqref>
                  </c15:fullRef>
                </c:ext>
              </c:extLst>
              <c:f>souhrn!$B$4:$M$4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souhrn!$B$5:$O$5</c15:sqref>
                  </c15:fullRef>
                </c:ext>
              </c:extLst>
              <c:f>souhrn!$B$5:$M$5</c:f>
              <c:numCache>
                <c:formatCode>#,##0.00</c:formatCode>
                <c:ptCount val="12"/>
                <c:pt idx="0">
                  <c:v>330</c:v>
                </c:pt>
                <c:pt idx="1">
                  <c:v>3750</c:v>
                </c:pt>
                <c:pt idx="2">
                  <c:v>330</c:v>
                </c:pt>
                <c:pt idx="3">
                  <c:v>450</c:v>
                </c:pt>
                <c:pt idx="4">
                  <c:v>3750</c:v>
                </c:pt>
                <c:pt idx="5">
                  <c:v>2010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F5C-405A-AFD2-42698D0FA1B8}"/>
            </c:ext>
          </c:extLst>
        </c:ser>
        <c:ser>
          <c:idx val="1"/>
          <c:order val="1"/>
          <c:tx>
            <c:strRef>
              <c:f>souhrn!$A$6</c:f>
              <c:strCache>
                <c:ptCount val="1"/>
                <c:pt idx="0">
                  <c:v>Výdaj 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souhrn!$B$4:$O$4</c15:sqref>
                  </c15:fullRef>
                </c:ext>
              </c:extLst>
              <c:f>souhrn!$B$4:$M$4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souhrn!$B$6:$O$6</c15:sqref>
                  </c15:fullRef>
                </c:ext>
              </c:extLst>
              <c:f>souhrn!$B$6:$M$6</c:f>
              <c:numCache>
                <c:formatCode>#,##0.00</c:formatCode>
                <c:ptCount val="12"/>
                <c:pt idx="0">
                  <c:v>2380</c:v>
                </c:pt>
                <c:pt idx="1">
                  <c:v>2380</c:v>
                </c:pt>
                <c:pt idx="2">
                  <c:v>2380</c:v>
                </c:pt>
                <c:pt idx="3">
                  <c:v>1230</c:v>
                </c:pt>
                <c:pt idx="4">
                  <c:v>1110</c:v>
                </c:pt>
                <c:pt idx="5">
                  <c:v>980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F5C-405A-AFD2-42698D0FA1B8}"/>
            </c:ext>
          </c:extLst>
        </c:ser>
        <c:ser>
          <c:idx val="2"/>
          <c:order val="2"/>
          <c:tx>
            <c:strRef>
              <c:f>souhrn!$A$7</c:f>
              <c:strCache>
                <c:ptCount val="1"/>
                <c:pt idx="0">
                  <c:v>Výdaj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souhrn!$B$4:$O$4</c15:sqref>
                  </c15:fullRef>
                </c:ext>
              </c:extLst>
              <c:f>souhrn!$B$4:$M$4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souhrn!$B$7:$O$7</c15:sqref>
                  </c15:fullRef>
                </c:ext>
              </c:extLst>
              <c:f>souhrn!$B$7:$M$7</c:f>
              <c:numCache>
                <c:formatCode>#,##0.00</c:formatCode>
                <c:ptCount val="12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1250</c:v>
                </c:pt>
                <c:pt idx="4">
                  <c:v>3330</c:v>
                </c:pt>
                <c:pt idx="5">
                  <c:v>1220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BF5C-405A-AFD2-42698D0FA1B8}"/>
            </c:ext>
          </c:extLst>
        </c:ser>
        <c:ser>
          <c:idx val="3"/>
          <c:order val="3"/>
          <c:tx>
            <c:strRef>
              <c:f>souhrn!$A$8</c:f>
              <c:strCache>
                <c:ptCount val="1"/>
                <c:pt idx="0">
                  <c:v>Výdaj 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souhrn!$B$4:$O$4</c15:sqref>
                  </c15:fullRef>
                </c:ext>
              </c:extLst>
              <c:f>souhrn!$B$4:$M$4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souhrn!$B$8:$O$8</c15:sqref>
                  </c15:fullRef>
                </c:ext>
              </c:extLst>
              <c:f>souhrn!$B$8:$M$8</c:f>
              <c:numCache>
                <c:formatCode>#,##0.00</c:formatCode>
                <c:ptCount val="12"/>
                <c:pt idx="0">
                  <c:v>4260</c:v>
                </c:pt>
                <c:pt idx="1">
                  <c:v>840</c:v>
                </c:pt>
                <c:pt idx="2">
                  <c:v>840</c:v>
                </c:pt>
                <c:pt idx="3">
                  <c:v>4260</c:v>
                </c:pt>
                <c:pt idx="4">
                  <c:v>1250</c:v>
                </c:pt>
                <c:pt idx="5">
                  <c:v>1870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F5C-405A-AFD2-42698D0FA1B8}"/>
            </c:ext>
          </c:extLst>
        </c:ser>
        <c:ser>
          <c:idx val="4"/>
          <c:order val="4"/>
          <c:tx>
            <c:strRef>
              <c:f>souhrn!$A$9</c:f>
              <c:strCache>
                <c:ptCount val="1"/>
                <c:pt idx="0">
                  <c:v>Výdaj 5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souhrn!$B$4:$O$4</c15:sqref>
                  </c15:fullRef>
                </c:ext>
              </c:extLst>
              <c:f>souhrn!$B$4:$M$4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souhrn!$B$9:$O$9</c15:sqref>
                  </c15:fullRef>
                </c:ext>
              </c:extLst>
              <c:f>souhrn!$B$9:$M$9</c:f>
              <c:numCache>
                <c:formatCode>#,##0.00</c:formatCode>
                <c:ptCount val="12"/>
                <c:pt idx="0">
                  <c:v>540</c:v>
                </c:pt>
                <c:pt idx="1">
                  <c:v>540</c:v>
                </c:pt>
                <c:pt idx="2">
                  <c:v>1090</c:v>
                </c:pt>
                <c:pt idx="3">
                  <c:v>980</c:v>
                </c:pt>
                <c:pt idx="4">
                  <c:v>330</c:v>
                </c:pt>
                <c:pt idx="5">
                  <c:v>4410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BF5C-405A-AFD2-42698D0FA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  <c:max val="500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6571588106102315"/>
          <c:y val="5.6239046947426458E-2"/>
          <c:w val="4.9958056882233981E-2"/>
          <c:h val="0.44749851433665133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+mj-lt"/>
            </a:defRPr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69850</xdr:rowOff>
    </xdr:from>
    <xdr:to>
      <xdr:col>15</xdr:col>
      <xdr:colOff>180975</xdr:colOff>
      <xdr:row>2</xdr:row>
      <xdr:rowOff>2762250</xdr:rowOff>
    </xdr:to>
    <xdr:graphicFrame macro="">
      <xdr:nvGraphicFramePr>
        <xdr:cNvPr id="2" name="TrendyVýdajů" descr="Sloupcový graf zobrazující měsíční výdaje podle kategorií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SouhrnVýdajů" displayName="SouhrnVýdajů" ref="A4:O10" totalsRowCount="1">
  <autoFilter ref="A4:O9"/>
  <tableColumns count="15">
    <tableColumn id="1" name="Výdaje" totalsRowLabel="Celkem" totalsRowDxfId="101"/>
    <tableColumn id="2" name="Leden" totalsRowFunction="sum" dataDxfId="100" totalsRowDxfId="99">
      <calculatedColumnFormula>SUMIFS(VýdLed[Částka],VýdLed[Kategorie],SouhrnVýdajů[[#This Row],[Výdaje]])</calculatedColumnFormula>
    </tableColumn>
    <tableColumn id="3" name="Únor" totalsRowFunction="sum" dataDxfId="98" totalsRowDxfId="97" dataCellStyle="Čísla tabulky">
      <calculatedColumnFormula>SUMIFS(VýdÚno[Částka],VýdÚno[Kategorie],SouhrnVýdajů[[#This Row],[Výdaje]])</calculatedColumnFormula>
    </tableColumn>
    <tableColumn id="4" name="Březen" totalsRowFunction="sum" dataDxfId="96" totalsRowDxfId="95" dataCellStyle="Čísla tabulky">
      <calculatedColumnFormula>SUMIFS(VýdBře[Částka],VýdBře[Kategorie],SouhrnVýdajů[[#This Row],[Výdaje]])</calculatedColumnFormula>
    </tableColumn>
    <tableColumn id="5" name="Duben" totalsRowFunction="sum" dataDxfId="94" totalsRowDxfId="93" dataCellStyle="Čísla tabulky">
      <calculatedColumnFormula>SUMIFS(VýdDub[Částka],VýdDub[Kategorie],SouhrnVýdajů[[#This Row],[Výdaje]])</calculatedColumnFormula>
    </tableColumn>
    <tableColumn id="6" name="Květen" totalsRowFunction="sum" dataDxfId="92" totalsRowDxfId="91" dataCellStyle="Čísla tabulky">
      <calculatedColumnFormula>SUMIFS(VýdKvě[Částka],VýdKvě[Kategorie],SouhrnVýdajů[[#This Row],[Výdaje]])</calculatedColumnFormula>
    </tableColumn>
    <tableColumn id="7" name="Červen" totalsRowFunction="sum" dataDxfId="90" totalsRowDxfId="89" dataCellStyle="Čísla tabulky">
      <calculatedColumnFormula>SUMIFS(VýdČvn[Částka],VýdČvn[Kategorie],SouhrnVýdajů[[#This Row],[Výdaje]])</calculatedColumnFormula>
    </tableColumn>
    <tableColumn id="8" name="Červenec" totalsRowFunction="sum" dataDxfId="88" totalsRowDxfId="87" dataCellStyle="Čísla tabulky">
      <calculatedColumnFormula>SUMIFS(VýdČvc[Částka],VýdČvc[Kategorie],SouhrnVýdajů[[#This Row],[Výdaje]])</calculatedColumnFormula>
    </tableColumn>
    <tableColumn id="9" name="Srpen" totalsRowFunction="sum" dataDxfId="86" totalsRowDxfId="85" dataCellStyle="Čísla tabulky">
      <calculatedColumnFormula>SUMIFS(VýdSrp[Částka],VýdSrp[Kategorie],SouhrnVýdajů[[#This Row],[Výdaje]])</calculatedColumnFormula>
    </tableColumn>
    <tableColumn id="10" name="Září" totalsRowFunction="sum" dataDxfId="84" totalsRowDxfId="83" dataCellStyle="Čísla tabulky">
      <calculatedColumnFormula>SUMIFS(VýdZář[Částka],VýdZář[Kategorie],SouhrnVýdajů[[#This Row],[Výdaje]])</calculatedColumnFormula>
    </tableColumn>
    <tableColumn id="11" name="Říjen" totalsRowFunction="sum" dataDxfId="82" totalsRowDxfId="81" dataCellStyle="Čísla tabulky">
      <calculatedColumnFormula>SUMIFS(VýdŘíj[Částka],VýdŘíj[Kategorie],SouhrnVýdajů[[#This Row],[Výdaje]])</calculatedColumnFormula>
    </tableColumn>
    <tableColumn id="12" name="Listopad" totalsRowFunction="sum" dataDxfId="80" totalsRowDxfId="79" dataCellStyle="Čísla tabulky">
      <calculatedColumnFormula>SUMIFS(VýdLis[Částka],VýdLis[Kategorie],SouhrnVýdajů[[#This Row],[Výdaje]])</calculatedColumnFormula>
    </tableColumn>
    <tableColumn id="13" name="Prosinec" totalsRowFunction="sum" dataDxfId="78" totalsRowDxfId="77" dataCellStyle="Čísla tabulky">
      <calculatedColumnFormula>SUMIFS(VýdPro[Částka],VýdPro[Kategorie],SouhrnVýdajů[[#This Row],[Výdaje]])</calculatedColumnFormula>
    </tableColumn>
    <tableColumn id="14" name="Celkem" totalsRowFunction="sum" dataDxfId="76" totalsRowDxfId="75" dataCellStyle="Čísla tabulky">
      <calculatedColumnFormula>SUM(SouhrnVýdajů[[#This Row],[Leden]:[Prosinec]])</calculatedColumnFormula>
    </tableColumn>
    <tableColumn id="15" name="Trend"/>
  </tableColumns>
  <tableStyleInfo name="Summary Table" showFirstColumn="0" showLastColumn="1" showRowStripes="0" showColumnStripes="1"/>
  <extLst>
    <ext xmlns:x14="http://schemas.microsoft.com/office/spreadsheetml/2009/9/main" uri="{504A1905-F514-4f6f-8877-14C23A59335A}">
      <x14:table altTextSummary="Tabulka obsahuje souhrn měsíčních výdajů podle kategorií za jednotlivé měsíce roku počínaje lednem.  Tabulka je naformátovaná tak, že je svisle zarovnaná s grafem umístěným přímo nad ní, aby každý měsíc tabulky odpovídal souhrnu měsíce v grafu."/>
    </ext>
  </extLst>
</table>
</file>

<file path=xl/tables/table10.xml><?xml version="1.0" encoding="utf-8"?>
<table xmlns="http://schemas.openxmlformats.org/spreadsheetml/2006/main" id="10" name="VýdZář" displayName="VýdZář" ref="A2:E9" totalsRowCount="1">
  <autoFilter ref="A2:E8"/>
  <tableColumns count="5">
    <tableColumn id="1" name="Datum" totalsRowLabel="Celkem" dataDxfId="50" totalsRowDxfId="49"/>
    <tableColumn id="2" name="ČÍSLO NO" totalsRowDxfId="48"/>
    <tableColumn id="3" name="Částka" totalsRowFunction="sum" dataDxfId="47" totalsRowDxfId="46"/>
    <tableColumn id="4" name="Kategorie" totalsRowDxfId="45"/>
    <tableColumn id="5" name="Popis" totalsRowDxfId="44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11.xml><?xml version="1.0" encoding="utf-8"?>
<table xmlns="http://schemas.openxmlformats.org/spreadsheetml/2006/main" id="11" name="VýdŘíj" displayName="VýdŘíj" ref="A2:E9" totalsRowCount="1">
  <autoFilter ref="A2:E8"/>
  <tableColumns count="5">
    <tableColumn id="1" name="Datum" totalsRowLabel="Celkem" totalsRowDxfId="43"/>
    <tableColumn id="2" name="ČÍSLO NO" totalsRowDxfId="42"/>
    <tableColumn id="3" name="Částka" totalsRowFunction="sum" dataDxfId="41" totalsRowDxfId="40"/>
    <tableColumn id="4" name="Kategorie" totalsRowDxfId="39"/>
    <tableColumn id="5" name="Popis" totalsRowDxfId="38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12.xml><?xml version="1.0" encoding="utf-8"?>
<table xmlns="http://schemas.openxmlformats.org/spreadsheetml/2006/main" id="12" name="VýdLis" displayName="VýdLis" ref="A2:E9" totalsRowCount="1">
  <autoFilter ref="A2:E8"/>
  <tableColumns count="5">
    <tableColumn id="1" name="Datum" totalsRowLabel="Celkem" dataDxfId="37" totalsRowDxfId="36"/>
    <tableColumn id="2" name="ČÍSLO NO" totalsRowDxfId="35"/>
    <tableColumn id="3" name="Částka" totalsRowFunction="sum" dataDxfId="34" totalsRowDxfId="33"/>
    <tableColumn id="4" name="Kategorie" totalsRowDxfId="32"/>
    <tableColumn id="5" name="Popis" totalsRowDxfId="31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13.xml><?xml version="1.0" encoding="utf-8"?>
<table xmlns="http://schemas.openxmlformats.org/spreadsheetml/2006/main" id="13" name="VýdPro" displayName="VýdPro" ref="A2:E9" totalsRowCount="1">
  <autoFilter ref="A2:E8"/>
  <tableColumns count="5">
    <tableColumn id="1" name="Datum" totalsRowLabel="Celkem" totalsRowDxfId="29"/>
    <tableColumn id="2" name="ČÍSLO NO" totalsRowDxfId="28"/>
    <tableColumn id="3" name="Částka" totalsRowFunction="sum" dataDxfId="30" totalsRowDxfId="27"/>
    <tableColumn id="4" name="Kategorie" totalsRowDxfId="26"/>
    <tableColumn id="5" name="Popis" totalsRowDxfId="25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2.xml><?xml version="1.0" encoding="utf-8"?>
<table xmlns="http://schemas.openxmlformats.org/spreadsheetml/2006/main" id="2" name="VýdLed" displayName="VýdLed" ref="A2:E9" totalsRowCount="1">
  <autoFilter ref="A2:E8"/>
  <tableColumns count="5">
    <tableColumn id="1" name="Datum" totalsRowLabel="Celkem" dataDxfId="74" totalsRowDxfId="1"/>
    <tableColumn id="2" name="ČÍSLO NO"/>
    <tableColumn id="3" name="Částka" totalsRowFunction="sum" dataDxfId="73" totalsRowDxfId="0"/>
    <tableColumn id="4" name="Kategorie"/>
    <tableColumn id="5" name="Popis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3.xml><?xml version="1.0" encoding="utf-8"?>
<table xmlns="http://schemas.openxmlformats.org/spreadsheetml/2006/main" id="3" name="VýdÚno" displayName="VýdÚno" ref="A2:E9" totalsRowCount="1">
  <autoFilter ref="A2:E8"/>
  <tableColumns count="5">
    <tableColumn id="1" name="Datum" totalsRowLabel="Celkem" dataDxfId="72" totalsRowDxfId="6"/>
    <tableColumn id="2" name="ČÍSLO NO" totalsRowDxfId="5"/>
    <tableColumn id="3" name="Částka" totalsRowFunction="sum" dataDxfId="71" totalsRowDxfId="4"/>
    <tableColumn id="4" name="Kategorie" totalsRowDxfId="3"/>
    <tableColumn id="5" name="Popis" totalsRowDxfId="2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4.xml><?xml version="1.0" encoding="utf-8"?>
<table xmlns="http://schemas.openxmlformats.org/spreadsheetml/2006/main" id="4" name="VýdBře" displayName="VýdBře" ref="A2:E9" totalsRowCount="1">
  <autoFilter ref="A2:E8"/>
  <tableColumns count="5">
    <tableColumn id="1" name="Datum" totalsRowLabel="Celkem" dataDxfId="13" totalsRowDxfId="12"/>
    <tableColumn id="2" name="ČÍSLO NO" totalsRowDxfId="11"/>
    <tableColumn id="3" name="Částka" totalsRowFunction="sum" dataDxfId="10" totalsRowDxfId="9"/>
    <tableColumn id="4" name="Kategorie" totalsRowDxfId="8"/>
    <tableColumn id="5" name="Popis" totalsRowDxfId="7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5.xml><?xml version="1.0" encoding="utf-8"?>
<table xmlns="http://schemas.openxmlformats.org/spreadsheetml/2006/main" id="5" name="VýdDub" displayName="VýdDub" ref="A2:E9" totalsRowCount="1">
  <autoFilter ref="A2:E8"/>
  <tableColumns count="5">
    <tableColumn id="1" name="Datum" totalsRowLabel="Celkem" dataDxfId="70" totalsRowDxfId="18"/>
    <tableColumn id="2" name="ČÍSLO NO" totalsRowDxfId="17"/>
    <tableColumn id="3" name="Částka" totalsRowFunction="sum" dataDxfId="69" totalsRowDxfId="16"/>
    <tableColumn id="4" name="Kategorie" totalsRowDxfId="15"/>
    <tableColumn id="5" name="Popis" totalsRowDxfId="14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6.xml><?xml version="1.0" encoding="utf-8"?>
<table xmlns="http://schemas.openxmlformats.org/spreadsheetml/2006/main" id="6" name="VýdKvě" displayName="VýdKvě" ref="A2:E9" totalsRowCount="1">
  <autoFilter ref="A2:E8"/>
  <tableColumns count="5">
    <tableColumn id="1" name="Datum" totalsRowLabel="Celkem" dataDxfId="68" totalsRowDxfId="21"/>
    <tableColumn id="2" name="ČÍSLO NO"/>
    <tableColumn id="3" name="Částka" totalsRowFunction="sum" dataDxfId="67" totalsRowDxfId="20"/>
    <tableColumn id="4" name="Kategorie"/>
    <tableColumn id="5" name="Popis" totalsRowDxfId="19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7.xml><?xml version="1.0" encoding="utf-8"?>
<table xmlns="http://schemas.openxmlformats.org/spreadsheetml/2006/main" id="7" name="VýdČvn" displayName="VýdČvn" ref="A2:E9" totalsRowCount="1">
  <autoFilter ref="A2:E8"/>
  <tableColumns count="5">
    <tableColumn id="1" name="Datum" totalsRowLabel="Celkem" dataDxfId="66" totalsRowDxfId="24"/>
    <tableColumn id="2" name="ČÍSLO NO" totalsRowDxfId="23"/>
    <tableColumn id="3" name="Částka" totalsRowFunction="sum" dataDxfId="65" totalsRowDxfId="22"/>
    <tableColumn id="4" name="Kategorie"/>
    <tableColumn id="5" name="Popis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8.xml><?xml version="1.0" encoding="utf-8"?>
<table xmlns="http://schemas.openxmlformats.org/spreadsheetml/2006/main" id="8" name="VýdČvc" displayName="VýdČvc" ref="A2:E9" totalsRowCount="1">
  <autoFilter ref="A2:E8"/>
  <tableColumns count="5">
    <tableColumn id="1" name="Datum" totalsRowLabel="Celkem" dataDxfId="64" totalsRowDxfId="63"/>
    <tableColumn id="2" name="ČÍSLO NO" totalsRowDxfId="62"/>
    <tableColumn id="3" name="Částka" totalsRowFunction="sum" dataDxfId="61" totalsRowDxfId="60"/>
    <tableColumn id="4" name="Kategorie" totalsRowDxfId="59"/>
    <tableColumn id="5" name="Popis" totalsRowDxfId="58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ables/table9.xml><?xml version="1.0" encoding="utf-8"?>
<table xmlns="http://schemas.openxmlformats.org/spreadsheetml/2006/main" id="9" name="VýdSrp" displayName="VýdSrp" ref="A2:E9" totalsRowCount="1">
  <autoFilter ref="A2:E8"/>
  <tableColumns count="5">
    <tableColumn id="1" name="Datum" totalsRowLabel="Celkem" dataDxfId="57" totalsRowDxfId="56"/>
    <tableColumn id="2" name="ČÍSLO NO" totalsRowDxfId="55"/>
    <tableColumn id="3" name="Částka" totalsRowFunction="sum" dataDxfId="54" totalsRowDxfId="53"/>
    <tableColumn id="4" name="Kategorie" totalsRowDxfId="52"/>
    <tableColumn id="5" name="Popis" totalsRowDxfId="51"/>
  </tableColumns>
  <tableStyleInfo name="Summary Table" showFirstColumn="0" showLastColumn="0" showRowStripes="0" showColumnStripes="1"/>
  <extLst>
    <ext xmlns:x14="http://schemas.microsoft.com/office/spreadsheetml/2009/9/main" uri="{504A1905-F514-4f6f-8877-14C23A59335A}">
      <x14:table altTextSummary="Seznam podrobností měsíčních výdajů, jako je Datum, Číslo NO, Částka, Kategorie a Popis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 x14ac:dyDescent="0.25"/>
  <cols>
    <col min="1" max="1" width="152.42578125" style="12" customWidth="1"/>
    <col min="2" max="16384" width="9" style="12"/>
  </cols>
  <sheetData>
    <row r="1" spans="1:1" ht="35.1" customHeight="1" x14ac:dyDescent="0.4">
      <c r="A1" s="4" t="s">
        <v>0</v>
      </c>
    </row>
    <row r="2" spans="1:1" ht="30" customHeight="1" x14ac:dyDescent="0.25">
      <c r="A2" s="7" t="s">
        <v>1</v>
      </c>
    </row>
    <row r="3" spans="1:1" ht="30" customHeight="1" x14ac:dyDescent="0.25">
      <c r="A3" s="11" t="s">
        <v>2</v>
      </c>
    </row>
    <row r="4" spans="1:1" ht="30" customHeight="1" x14ac:dyDescent="0.25">
      <c r="A4" s="11" t="s">
        <v>3</v>
      </c>
    </row>
    <row r="5" spans="1:1" ht="30" customHeight="1" x14ac:dyDescent="0.25">
      <c r="A5" s="7" t="s">
        <v>4</v>
      </c>
    </row>
    <row r="6" spans="1:1" ht="30" customHeight="1" x14ac:dyDescent="0.25">
      <c r="A6" s="11" t="s">
        <v>5</v>
      </c>
    </row>
    <row r="7" spans="1:1" ht="30" customHeight="1" x14ac:dyDescent="0.25">
      <c r="A7" s="13" t="str">
        <f>ROW(A1)&amp;". Pokud tabulka nemá řádek Celkem, začněte psát pod ní, a až stisknete Enter nebo Tabulátor, automaticky se rozšíří."</f>
        <v>1. Pokud tabulka nemá řádek Celkem, začněte psát pod ní, a až stisknete Enter nebo Tabulátor, automaticky se rozšíří.</v>
      </c>
    </row>
    <row r="8" spans="1:1" ht="30" customHeight="1" x14ac:dyDescent="0.25">
      <c r="A8" s="17" t="str">
        <f>ROW(A2)&amp;". Umístěte ukazatel do poslední buňky nad řádek Celkem, třeba součet za poslední výdaje, a stiskněte klávesu Tabulátor."</f>
        <v>2. Umístěte ukazatel do poslední buňky nad řádek Celkem, třeba součet za poslední výdaje, a stiskněte klávesu Tabulátor.</v>
      </c>
    </row>
    <row r="9" spans="1:1" ht="30" customHeight="1" x14ac:dyDescent="0.25">
      <c r="A9" s="17" t="str">
        <f>ROW(A3)&amp;". Klikněte pravým tlačítkem myši v tabulce a v místní nabídce přejděte na Vložit a potom klikněte na Řádky tabulky nad nebo Řádky tabulky pod."</f>
        <v>3. Klikněte pravým tlačítkem myši v tabulce a v místní nabídce přejděte na Vložit a potom klikněte na Řádky tabulky nad nebo Řádky tabulky pod.</v>
      </c>
    </row>
    <row r="10" spans="1:1" ht="30" customHeight="1" x14ac:dyDescent="0.25">
      <c r="A10" s="14" t="str">
        <f>ROW(A4)&amp;". V pravém dolním rohu tabulky umístěte ukazatel myši na úchyt pro změnu velikosti tabulky a tažením dolů zvyšte počet dostupných řádků tabulky."</f>
        <v>4. V pravém dolním rohu tabulky umístěte ukazatel myši na úchyt pro změnu velikosti tabulky a tažením dolů zvyšte počet dostupných řádků tabulky.</v>
      </c>
    </row>
    <row r="11" spans="1:1" ht="30" customHeight="1" x14ac:dyDescent="0.25">
      <c r="A11" s="8" t="s">
        <v>51</v>
      </c>
    </row>
    <row r="12" spans="1:1" ht="30" customHeight="1" x14ac:dyDescent="0.25">
      <c r="A12" s="11" t="s">
        <v>6</v>
      </c>
    </row>
    <row r="13" spans="1:1" ht="30" customHeight="1" x14ac:dyDescent="0.25">
      <c r="A13" s="8" t="s">
        <v>7</v>
      </c>
    </row>
    <row r="14" spans="1:1" ht="30" customHeight="1" x14ac:dyDescent="0.25">
      <c r="A14" s="14" t="str">
        <f>ROW(A1)&amp;". Na listu souhrn se zadá do sloupce Výdaj v tabulce SouhrnVýdajů hodnota Výdaj 1 (jako název pro typ výdajů)."</f>
        <v>1. Na listu souhrn se zadá do sloupce Výdaj v tabulce SouhrnVýdajů hodnota Výdaj 1 (jako název pro typ výdajů).</v>
      </c>
    </row>
    <row r="15" spans="1:1" ht="30" customHeight="1" x14ac:dyDescent="0.25">
      <c r="A15" s="14" t="str">
        <f>ROW(A2)&amp;". Pro každý měsíc, kdy dojde k výdajům, zadejte požadovanou částku výdajů do listu odpovídajícího měsíce."</f>
        <v>2. Pro každý měsíc, kdy dojde k výdajům, zadejte požadovanou částku výdajů do listu odpovídajícího měsíce.</v>
      </c>
    </row>
    <row r="16" spans="1:1" ht="30" customHeight="1" x14ac:dyDescent="0.25">
      <c r="A16" s="6" t="str">
        <f>ROW(A3)&amp;". Typ výdajů z listu SouhrnVýdajů vytvoří seznam kategorií pro sloupec Kategorie v listu každého měsíce."</f>
        <v>3. Typ výdajů z listu SouhrnVýdajů vytvoří seznam kategorií pro sloupec Kategorie v listu každého měsíce.</v>
      </c>
    </row>
    <row r="17" spans="1:1" ht="30" customHeight="1" x14ac:dyDescent="0.25">
      <c r="A17" s="6" t="str">
        <f>ROW(A4)&amp;". Pomocí seznamu kategorií ve sloupci Kategorie vyberte pro zadanou částku výdajů odpovídající typ výdajů."</f>
        <v>4. Pomocí seznamu kategorií ve sloupci Kategorie vyberte pro zadanou částku výdajů odpovídající typ výdajů.</v>
      </c>
    </row>
    <row r="18" spans="1:1" ht="30" customHeight="1" x14ac:dyDescent="0.25">
      <c r="A18" s="6" t="str">
        <f>ROW(A5)&amp;". Pokud chcete pro některý měsíc přidat nové výdaje, přidejte nový řádek do tabulky SouhrnVýdajů v souhrnném listu a potom zadejte příslušné podrobnosti o výdaji na listu měsíce, kterého se týkají."</f>
        <v>5. Pokud chcete pro některý měsíc přidat nové výdaje, přidejte nový řádek do tabulky SouhrnVýdajů v souhrnném listu a potom zadejte příslušné podrobnosti o výdaji na listu měsíce, kterého se týkají.</v>
      </c>
    </row>
  </sheetData>
  <dataValidations count="1">
    <dataValidation allowBlank="1" showInputMessage="1" showErrorMessage="1" prompt="List s tipy popisující použití tohoto sešitu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46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15" t="s">
        <v>31</v>
      </c>
      <c r="B2" s="15" t="s">
        <v>32</v>
      </c>
      <c r="C2" s="15" t="s">
        <v>35</v>
      </c>
      <c r="D2" s="15" t="s">
        <v>37</v>
      </c>
      <c r="E2" s="15" t="s">
        <v>38</v>
      </c>
    </row>
    <row r="3" spans="1:5" ht="30" customHeight="1" x14ac:dyDescent="0.25">
      <c r="A3" s="19">
        <f ca="1">DATE(YEAR(TODAY()),8,8)</f>
        <v>42955</v>
      </c>
      <c r="B3" s="2" t="s">
        <v>33</v>
      </c>
      <c r="C3" s="20"/>
      <c r="D3" s="2" t="s">
        <v>10</v>
      </c>
      <c r="E3" s="2" t="s">
        <v>39</v>
      </c>
    </row>
    <row r="4" spans="1:5" ht="30" customHeight="1" x14ac:dyDescent="0.25">
      <c r="A4" s="19">
        <f ca="1">DATE(YEAR(TODAY()),8,9)</f>
        <v>42956</v>
      </c>
      <c r="B4" s="2" t="s">
        <v>34</v>
      </c>
      <c r="C4" s="20"/>
      <c r="D4" s="2" t="s">
        <v>11</v>
      </c>
      <c r="E4" s="2"/>
    </row>
    <row r="5" spans="1:5" ht="30" customHeight="1" x14ac:dyDescent="0.25">
      <c r="A5" s="19"/>
      <c r="B5" s="2"/>
      <c r="C5" s="20"/>
      <c r="D5" s="2" t="s">
        <v>11</v>
      </c>
      <c r="E5" s="2"/>
    </row>
    <row r="6" spans="1:5" ht="30" customHeight="1" x14ac:dyDescent="0.25">
      <c r="A6" s="19"/>
      <c r="B6" s="2"/>
      <c r="C6" s="20"/>
      <c r="D6" s="2" t="s">
        <v>12</v>
      </c>
      <c r="E6" s="2"/>
    </row>
    <row r="7" spans="1:5" ht="30" customHeight="1" x14ac:dyDescent="0.25">
      <c r="A7" s="19"/>
      <c r="B7" s="2"/>
      <c r="C7" s="20"/>
      <c r="D7" s="2" t="s">
        <v>13</v>
      </c>
      <c r="E7" s="2"/>
    </row>
    <row r="8" spans="1:5" ht="30" customHeight="1" x14ac:dyDescent="0.25">
      <c r="A8" s="19"/>
      <c r="B8" s="2"/>
      <c r="C8" s="20"/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SUBTOTAL(109,VýdSrp[Částka])</f>
        <v>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srpnové datum." sqref="A3:A8">
      <formula1>MONTH($A3)=8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47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3" t="s">
        <v>31</v>
      </c>
      <c r="B2" s="3" t="s">
        <v>32</v>
      </c>
      <c r="C2" s="3" t="s">
        <v>35</v>
      </c>
      <c r="D2" s="3" t="s">
        <v>37</v>
      </c>
      <c r="E2" s="3" t="s">
        <v>38</v>
      </c>
    </row>
    <row r="3" spans="1:5" ht="30" customHeight="1" x14ac:dyDescent="0.25">
      <c r="A3" s="19">
        <f ca="1">DATE(YEAR(TODAY()),9,9)</f>
        <v>42987</v>
      </c>
      <c r="B3" s="2" t="s">
        <v>33</v>
      </c>
      <c r="C3" s="20"/>
      <c r="D3" s="2" t="s">
        <v>10</v>
      </c>
      <c r="E3" s="2" t="s">
        <v>39</v>
      </c>
    </row>
    <row r="4" spans="1:5" ht="30" customHeight="1" x14ac:dyDescent="0.25">
      <c r="A4" s="19">
        <f ca="1">DATE(YEAR(TODAY()),9,15)</f>
        <v>42993</v>
      </c>
      <c r="B4" s="2" t="s">
        <v>34</v>
      </c>
      <c r="C4" s="20"/>
      <c r="D4" s="2" t="s">
        <v>11</v>
      </c>
      <c r="E4" s="2"/>
    </row>
    <row r="5" spans="1:5" ht="30" customHeight="1" x14ac:dyDescent="0.25">
      <c r="A5" s="19"/>
      <c r="B5" s="2"/>
      <c r="C5" s="20"/>
      <c r="D5" s="2" t="s">
        <v>11</v>
      </c>
      <c r="E5" s="2"/>
    </row>
    <row r="6" spans="1:5" ht="30" customHeight="1" x14ac:dyDescent="0.25">
      <c r="A6" s="19"/>
      <c r="B6" s="2"/>
      <c r="C6" s="20"/>
      <c r="D6" s="2" t="s">
        <v>12</v>
      </c>
      <c r="E6" s="2"/>
    </row>
    <row r="7" spans="1:5" ht="30" customHeight="1" x14ac:dyDescent="0.25">
      <c r="A7" s="19"/>
      <c r="B7" s="2"/>
      <c r="C7" s="20"/>
      <c r="D7" s="2" t="s">
        <v>13</v>
      </c>
      <c r="E7" s="2"/>
    </row>
    <row r="8" spans="1:5" ht="30" customHeight="1" x14ac:dyDescent="0.25">
      <c r="A8" s="19"/>
      <c r="B8" s="2"/>
      <c r="C8" s="20"/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SUBTOTAL(109,VýdZář[Částka])</f>
        <v>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zářijové datum." sqref="A3:A8">
      <formula1>MONTH($A3)=9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48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15" t="s">
        <v>31</v>
      </c>
      <c r="B2" s="15" t="s">
        <v>32</v>
      </c>
      <c r="C2" s="15" t="s">
        <v>35</v>
      </c>
      <c r="D2" s="15" t="s">
        <v>37</v>
      </c>
      <c r="E2" s="15" t="s">
        <v>38</v>
      </c>
    </row>
    <row r="3" spans="1:5" ht="30" customHeight="1" x14ac:dyDescent="0.25">
      <c r="A3" s="5">
        <f ca="1">DATE(YEAR(TODAY()),10,10)</f>
        <v>43018</v>
      </c>
      <c r="B3" s="2" t="s">
        <v>33</v>
      </c>
      <c r="C3" s="20"/>
      <c r="D3" s="2" t="s">
        <v>10</v>
      </c>
      <c r="E3" s="2" t="s">
        <v>39</v>
      </c>
    </row>
    <row r="4" spans="1:5" ht="30" customHeight="1" x14ac:dyDescent="0.25">
      <c r="A4" s="5">
        <f ca="1">DATE(YEAR(TODAY()),10,21)</f>
        <v>43029</v>
      </c>
      <c r="B4" s="2" t="s">
        <v>34</v>
      </c>
      <c r="C4" s="20"/>
      <c r="D4" s="2" t="s">
        <v>11</v>
      </c>
      <c r="E4" s="2"/>
    </row>
    <row r="5" spans="1:5" ht="30" customHeight="1" x14ac:dyDescent="0.25">
      <c r="A5" s="5"/>
      <c r="B5" s="2"/>
      <c r="C5" s="20"/>
      <c r="D5" s="2" t="s">
        <v>11</v>
      </c>
      <c r="E5" s="2"/>
    </row>
    <row r="6" spans="1:5" ht="30" customHeight="1" x14ac:dyDescent="0.25">
      <c r="A6" s="5"/>
      <c r="B6" s="2"/>
      <c r="C6" s="20"/>
      <c r="D6" s="2" t="s">
        <v>12</v>
      </c>
      <c r="E6" s="2"/>
    </row>
    <row r="7" spans="1:5" ht="30" customHeight="1" x14ac:dyDescent="0.25">
      <c r="A7" s="5"/>
      <c r="B7" s="2"/>
      <c r="C7" s="20"/>
      <c r="D7" s="2" t="s">
        <v>13</v>
      </c>
      <c r="E7" s="2"/>
    </row>
    <row r="8" spans="1:5" ht="30" customHeight="1" x14ac:dyDescent="0.25">
      <c r="A8" s="5"/>
      <c r="B8" s="2"/>
      <c r="C8" s="20"/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SUBTOTAL(109,VýdŘíj[Částka])</f>
        <v>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říjnové datum." sqref="A3:A8">
      <formula1>MONTH($A3)=10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49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15" t="s">
        <v>31</v>
      </c>
      <c r="B2" s="15" t="s">
        <v>32</v>
      </c>
      <c r="C2" s="15" t="s">
        <v>35</v>
      </c>
      <c r="D2" s="15" t="s">
        <v>37</v>
      </c>
      <c r="E2" s="15" t="s">
        <v>38</v>
      </c>
    </row>
    <row r="3" spans="1:5" ht="30" customHeight="1" x14ac:dyDescent="0.25">
      <c r="A3" s="19">
        <f ca="1">DATE(YEAR(TODAY()),11,14)</f>
        <v>43053</v>
      </c>
      <c r="B3" s="2" t="s">
        <v>33</v>
      </c>
      <c r="C3" s="20"/>
      <c r="D3" s="2" t="s">
        <v>10</v>
      </c>
      <c r="E3" s="2" t="s">
        <v>39</v>
      </c>
    </row>
    <row r="4" spans="1:5" ht="30" customHeight="1" x14ac:dyDescent="0.25">
      <c r="A4" s="19">
        <f ca="1">DATE(YEAR(TODAY()),11,21)</f>
        <v>43060</v>
      </c>
      <c r="B4" s="2" t="s">
        <v>34</v>
      </c>
      <c r="C4" s="20"/>
      <c r="D4" s="2" t="s">
        <v>11</v>
      </c>
      <c r="E4" s="2"/>
    </row>
    <row r="5" spans="1:5" ht="30" customHeight="1" x14ac:dyDescent="0.25">
      <c r="A5" s="19"/>
      <c r="B5" s="2"/>
      <c r="C5" s="20"/>
      <c r="D5" s="2" t="s">
        <v>11</v>
      </c>
      <c r="E5" s="2"/>
    </row>
    <row r="6" spans="1:5" ht="30" customHeight="1" x14ac:dyDescent="0.25">
      <c r="A6" s="19"/>
      <c r="B6" s="2"/>
      <c r="C6" s="20"/>
      <c r="D6" s="2" t="s">
        <v>12</v>
      </c>
      <c r="E6" s="2"/>
    </row>
    <row r="7" spans="1:5" ht="30" customHeight="1" x14ac:dyDescent="0.25">
      <c r="A7" s="19"/>
      <c r="B7" s="2"/>
      <c r="C7" s="20"/>
      <c r="D7" s="2" t="s">
        <v>13</v>
      </c>
      <c r="E7" s="2"/>
    </row>
    <row r="8" spans="1:5" ht="30" customHeight="1" x14ac:dyDescent="0.25">
      <c r="A8" s="19"/>
      <c r="B8" s="2"/>
      <c r="C8" s="20"/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SUBTOTAL(109,VýdLis[Částka])</f>
        <v>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listopadové datum." sqref="A3:A8">
      <formula1>MONTH($A3)=11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50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15" t="s">
        <v>31</v>
      </c>
      <c r="B2" s="15" t="s">
        <v>32</v>
      </c>
      <c r="C2" s="15" t="s">
        <v>35</v>
      </c>
      <c r="D2" s="15" t="s">
        <v>37</v>
      </c>
      <c r="E2" s="15" t="s">
        <v>38</v>
      </c>
    </row>
    <row r="3" spans="1:5" ht="30" customHeight="1" x14ac:dyDescent="0.25">
      <c r="A3" s="5">
        <f ca="1">DATE(YEAR(TODAY()),12,2)</f>
        <v>43071</v>
      </c>
      <c r="B3" s="2" t="s">
        <v>33</v>
      </c>
      <c r="C3" s="20">
        <v>2010</v>
      </c>
      <c r="D3" s="2" t="s">
        <v>10</v>
      </c>
      <c r="E3" s="2" t="s">
        <v>39</v>
      </c>
    </row>
    <row r="4" spans="1:5" ht="30" customHeight="1" x14ac:dyDescent="0.25">
      <c r="A4" s="5">
        <f ca="1">DATE(YEAR(TODAY()),12,24)</f>
        <v>43093</v>
      </c>
      <c r="B4" s="2" t="s">
        <v>34</v>
      </c>
      <c r="C4" s="20">
        <v>980</v>
      </c>
      <c r="D4" s="2" t="s">
        <v>11</v>
      </c>
      <c r="E4" s="2"/>
    </row>
    <row r="5" spans="1:5" ht="30" customHeight="1" x14ac:dyDescent="0.25">
      <c r="A5" s="5"/>
      <c r="B5" s="2"/>
      <c r="C5" s="20">
        <v>3420</v>
      </c>
      <c r="D5" s="2" t="s">
        <v>11</v>
      </c>
      <c r="E5" s="2"/>
    </row>
    <row r="6" spans="1:5" ht="30" customHeight="1" x14ac:dyDescent="0.25">
      <c r="A6" s="5"/>
      <c r="B6" s="2"/>
      <c r="C6" s="20">
        <v>1220</v>
      </c>
      <c r="D6" s="2" t="s">
        <v>12</v>
      </c>
      <c r="E6" s="2"/>
    </row>
    <row r="7" spans="1:5" ht="30" customHeight="1" x14ac:dyDescent="0.25">
      <c r="A7" s="5"/>
      <c r="B7" s="2"/>
      <c r="C7" s="20">
        <v>1870</v>
      </c>
      <c r="D7" s="2" t="s">
        <v>13</v>
      </c>
      <c r="E7" s="2"/>
    </row>
    <row r="8" spans="1:5" ht="30" customHeight="1" x14ac:dyDescent="0.25">
      <c r="A8" s="5"/>
      <c r="B8" s="2"/>
      <c r="C8" s="20">
        <v>990</v>
      </c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SUBTOTAL(109,VýdPro[Částka])</f>
        <v>10490</v>
      </c>
      <c r="D9" s="23"/>
      <c r="E9" s="26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prosincové datum." sqref="A3:A8">
      <formula1>MONTH($A3)=12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RowHeight="30" customHeight="1" x14ac:dyDescent="0.25"/>
  <cols>
    <col min="1" max="1" width="15.85546875" customWidth="1"/>
    <col min="2" max="13" width="14.28515625" customWidth="1"/>
    <col min="14" max="14" width="15.7109375" customWidth="1"/>
    <col min="15" max="15" width="12.7109375" customWidth="1"/>
    <col min="16" max="16" width="9.140625" customWidth="1"/>
    <col min="17" max="17" width="7.28515625" customWidth="1"/>
  </cols>
  <sheetData>
    <row r="1" spans="1:15" ht="35.1" customHeight="1" x14ac:dyDescent="0.4">
      <c r="A1" s="1" t="s">
        <v>8</v>
      </c>
      <c r="B1" s="1"/>
      <c r="C1" s="1"/>
    </row>
    <row r="2" spans="1:15" ht="17.100000000000001" customHeight="1" x14ac:dyDescent="0.25">
      <c r="B2" s="16" t="s">
        <v>16</v>
      </c>
      <c r="C2" s="16" t="s">
        <v>17</v>
      </c>
      <c r="D2" s="16" t="s">
        <v>18</v>
      </c>
      <c r="E2" s="16" t="s">
        <v>19</v>
      </c>
      <c r="F2" s="16" t="s">
        <v>20</v>
      </c>
      <c r="G2" s="16" t="s">
        <v>21</v>
      </c>
      <c r="H2" s="16" t="s">
        <v>22</v>
      </c>
      <c r="I2" s="16" t="s">
        <v>23</v>
      </c>
      <c r="J2" s="16" t="s">
        <v>24</v>
      </c>
      <c r="K2" s="16" t="s">
        <v>25</v>
      </c>
      <c r="L2" s="16" t="s">
        <v>26</v>
      </c>
      <c r="M2" s="16" t="s">
        <v>27</v>
      </c>
      <c r="N2" s="16" t="s">
        <v>28</v>
      </c>
    </row>
    <row r="3" spans="1:15" ht="224.1" customHeight="1" x14ac:dyDescent="0.25"/>
    <row r="4" spans="1:15" ht="17.100000000000001" customHeight="1" x14ac:dyDescent="0.25">
      <c r="A4" s="3" t="s">
        <v>9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15</v>
      </c>
      <c r="O4" s="3" t="s">
        <v>29</v>
      </c>
    </row>
    <row r="5" spans="1:15" ht="30" customHeight="1" x14ac:dyDescent="0.25">
      <c r="A5" s="2" t="s">
        <v>10</v>
      </c>
      <c r="B5" s="20">
        <f>SUMIFS(VýdLed[Částka],VýdLed[Kategorie],SouhrnVýdajů[[#This Row],[Výdaje]])</f>
        <v>330</v>
      </c>
      <c r="C5" s="20">
        <f>SUMIFS(VýdÚno[Částka],VýdÚno[Kategorie],SouhrnVýdajů[[#This Row],[Výdaje]])</f>
        <v>3750</v>
      </c>
      <c r="D5" s="20">
        <f>SUMIFS(VýdBře[Částka],VýdBře[Kategorie],SouhrnVýdajů[[#This Row],[Výdaje]])</f>
        <v>330</v>
      </c>
      <c r="E5" s="20">
        <f>SUMIFS(VýdDub[Částka],VýdDub[Kategorie],SouhrnVýdajů[[#This Row],[Výdaje]])</f>
        <v>450</v>
      </c>
      <c r="F5" s="20">
        <f>SUMIFS(VýdKvě[Částka],VýdKvě[Kategorie],SouhrnVýdajů[[#This Row],[Výdaje]])</f>
        <v>3750</v>
      </c>
      <c r="G5" s="20">
        <f>SUMIFS(VýdČvn[Částka],VýdČvn[Kategorie],SouhrnVýdajů[[#This Row],[Výdaje]])</f>
        <v>2010</v>
      </c>
      <c r="H5" s="20">
        <f>SUMIFS(VýdČvc[Částka],VýdČvc[Kategorie],SouhrnVýdajů[[#This Row],[Výdaje]])</f>
        <v>0</v>
      </c>
      <c r="I5" s="20">
        <f>SUMIFS(VýdSrp[Částka],VýdSrp[Kategorie],SouhrnVýdajů[[#This Row],[Výdaje]])</f>
        <v>0</v>
      </c>
      <c r="J5" s="20">
        <f>SUMIFS(VýdZář[Částka],VýdZář[Kategorie],SouhrnVýdajů[[#This Row],[Výdaje]])</f>
        <v>0</v>
      </c>
      <c r="K5" s="20">
        <f>SUMIFS(VýdŘíj[Částka],VýdŘíj[Kategorie],SouhrnVýdajů[[#This Row],[Výdaje]])</f>
        <v>0</v>
      </c>
      <c r="L5" s="20">
        <f>SUMIFS(VýdLis[Částka],VýdLis[Kategorie],SouhrnVýdajů[[#This Row],[Výdaje]])</f>
        <v>0</v>
      </c>
      <c r="M5" s="20">
        <f>SUMIFS(VýdPro[Částka],VýdPro[Kategorie],SouhrnVýdajů[[#This Row],[Výdaje]])</f>
        <v>2010</v>
      </c>
      <c r="N5" s="20">
        <f>SUM(SouhrnVýdajů[[#This Row],[Leden]:[Prosinec]])</f>
        <v>12630</v>
      </c>
    </row>
    <row r="6" spans="1:15" ht="30" customHeight="1" x14ac:dyDescent="0.25">
      <c r="A6" s="2" t="s">
        <v>11</v>
      </c>
      <c r="B6" s="20">
        <f>SUMIFS(VýdLed[Částka],VýdLed[Kategorie],SouhrnVýdajů[[#This Row],[Výdaje]])</f>
        <v>2380</v>
      </c>
      <c r="C6" s="20">
        <f>SUMIFS(VýdÚno[Částka],VýdÚno[Kategorie],SouhrnVýdajů[[#This Row],[Výdaje]])</f>
        <v>2380</v>
      </c>
      <c r="D6" s="20">
        <f>SUMIFS(VýdBře[Částka],VýdBře[Kategorie],SouhrnVýdajů[[#This Row],[Výdaje]])</f>
        <v>2380</v>
      </c>
      <c r="E6" s="20">
        <f>SUMIFS(VýdDub[Částka],VýdDub[Kategorie],SouhrnVýdajů[[#This Row],[Výdaje]])</f>
        <v>1230</v>
      </c>
      <c r="F6" s="20">
        <f>SUMIFS(VýdKvě[Částka],VýdKvě[Kategorie],SouhrnVýdajů[[#This Row],[Výdaje]])</f>
        <v>1110</v>
      </c>
      <c r="G6" s="20">
        <f>SUMIFS(VýdČvn[Částka],VýdČvn[Kategorie],SouhrnVýdajů[[#This Row],[Výdaje]])</f>
        <v>980</v>
      </c>
      <c r="H6" s="20">
        <f>SUMIFS(VýdČvc[Částka],VýdČvc[Kategorie],SouhrnVýdajů[[#This Row],[Výdaje]])</f>
        <v>0</v>
      </c>
      <c r="I6" s="20">
        <f>SUMIFS(VýdSrp[Částka],VýdSrp[Kategorie],SouhrnVýdajů[[#This Row],[Výdaje]])</f>
        <v>0</v>
      </c>
      <c r="J6" s="20">
        <f>SUMIFS(VýdZář[Částka],VýdZář[Kategorie],SouhrnVýdajů[[#This Row],[Výdaje]])</f>
        <v>0</v>
      </c>
      <c r="K6" s="20">
        <f>SUMIFS(VýdŘíj[Částka],VýdŘíj[Kategorie],SouhrnVýdajů[[#This Row],[Výdaje]])</f>
        <v>0</v>
      </c>
      <c r="L6" s="20">
        <f>SUMIFS(VýdLis[Částka],VýdLis[Kategorie],SouhrnVýdajů[[#This Row],[Výdaje]])</f>
        <v>0</v>
      </c>
      <c r="M6" s="20">
        <f>SUMIFS(VýdPro[Částka],VýdPro[Kategorie],SouhrnVýdajů[[#This Row],[Výdaje]])</f>
        <v>4400</v>
      </c>
      <c r="N6" s="20">
        <f>SUM(SouhrnVýdajů[[#This Row],[Leden]:[Prosinec]])</f>
        <v>14860</v>
      </c>
    </row>
    <row r="7" spans="1:15" ht="30" customHeight="1" x14ac:dyDescent="0.25">
      <c r="A7" s="2" t="s">
        <v>12</v>
      </c>
      <c r="B7" s="20">
        <f>SUMIFS(VýdLed[Částka],VýdLed[Kategorie],SouhrnVýdajů[[#This Row],[Výdaje]])</f>
        <v>1100</v>
      </c>
      <c r="C7" s="20">
        <f>SUMIFS(VýdÚno[Částka],VýdÚno[Kategorie],SouhrnVýdajů[[#This Row],[Výdaje]])</f>
        <v>1100</v>
      </c>
      <c r="D7" s="20">
        <f>SUMIFS(VýdBře[Částka],VýdBře[Kategorie],SouhrnVýdajů[[#This Row],[Výdaje]])</f>
        <v>1100</v>
      </c>
      <c r="E7" s="20">
        <f>SUMIFS(VýdDub[Částka],VýdDub[Kategorie],SouhrnVýdajů[[#This Row],[Výdaje]])</f>
        <v>1250</v>
      </c>
      <c r="F7" s="20">
        <f>SUMIFS(VýdKvě[Částka],VýdKvě[Kategorie],SouhrnVýdajů[[#This Row],[Výdaje]])</f>
        <v>3330</v>
      </c>
      <c r="G7" s="20">
        <f>SUMIFS(VýdČvn[Částka],VýdČvn[Kategorie],SouhrnVýdajů[[#This Row],[Výdaje]])</f>
        <v>1220</v>
      </c>
      <c r="H7" s="20">
        <f>SUMIFS(VýdČvc[Částka],VýdČvc[Kategorie],SouhrnVýdajů[[#This Row],[Výdaje]])</f>
        <v>0</v>
      </c>
      <c r="I7" s="20">
        <f>SUMIFS(VýdSrp[Částka],VýdSrp[Kategorie],SouhrnVýdajů[[#This Row],[Výdaje]])</f>
        <v>0</v>
      </c>
      <c r="J7" s="20">
        <f>SUMIFS(VýdZář[Částka],VýdZář[Kategorie],SouhrnVýdajů[[#This Row],[Výdaje]])</f>
        <v>0</v>
      </c>
      <c r="K7" s="20">
        <f>SUMIFS(VýdŘíj[Částka],VýdŘíj[Kategorie],SouhrnVýdajů[[#This Row],[Výdaje]])</f>
        <v>0</v>
      </c>
      <c r="L7" s="20">
        <f>SUMIFS(VýdLis[Částka],VýdLis[Kategorie],SouhrnVýdajů[[#This Row],[Výdaje]])</f>
        <v>0</v>
      </c>
      <c r="M7" s="20">
        <f>SUMIFS(VýdPro[Částka],VýdPro[Kategorie],SouhrnVýdajů[[#This Row],[Výdaje]])</f>
        <v>1220</v>
      </c>
      <c r="N7" s="20">
        <f>SUM(SouhrnVýdajů[[#This Row],[Leden]:[Prosinec]])</f>
        <v>10320</v>
      </c>
    </row>
    <row r="8" spans="1:15" ht="30" customHeight="1" x14ac:dyDescent="0.25">
      <c r="A8" s="2" t="s">
        <v>13</v>
      </c>
      <c r="B8" s="20">
        <f>SUMIFS(VýdLed[Částka],VýdLed[Kategorie],SouhrnVýdajů[[#This Row],[Výdaje]])</f>
        <v>4260</v>
      </c>
      <c r="C8" s="20">
        <f>SUMIFS(VýdÚno[Částka],VýdÚno[Kategorie],SouhrnVýdajů[[#This Row],[Výdaje]])</f>
        <v>840</v>
      </c>
      <c r="D8" s="20">
        <f>SUMIFS(VýdBře[Částka],VýdBře[Kategorie],SouhrnVýdajů[[#This Row],[Výdaje]])</f>
        <v>840</v>
      </c>
      <c r="E8" s="20">
        <f>SUMIFS(VýdDub[Částka],VýdDub[Kategorie],SouhrnVýdajů[[#This Row],[Výdaje]])</f>
        <v>4260</v>
      </c>
      <c r="F8" s="20">
        <f>SUMIFS(VýdKvě[Částka],VýdKvě[Kategorie],SouhrnVýdajů[[#This Row],[Výdaje]])</f>
        <v>1250</v>
      </c>
      <c r="G8" s="20">
        <f>SUMIFS(VýdČvn[Částka],VýdČvn[Kategorie],SouhrnVýdajů[[#This Row],[Výdaje]])</f>
        <v>1870</v>
      </c>
      <c r="H8" s="20">
        <f>SUMIFS(VýdČvc[Částka],VýdČvc[Kategorie],SouhrnVýdajů[[#This Row],[Výdaje]])</f>
        <v>0</v>
      </c>
      <c r="I8" s="20">
        <f>SUMIFS(VýdSrp[Částka],VýdSrp[Kategorie],SouhrnVýdajů[[#This Row],[Výdaje]])</f>
        <v>0</v>
      </c>
      <c r="J8" s="20">
        <f>SUMIFS(VýdZář[Částka],VýdZář[Kategorie],SouhrnVýdajů[[#This Row],[Výdaje]])</f>
        <v>0</v>
      </c>
      <c r="K8" s="20">
        <f>SUMIFS(VýdŘíj[Částka],VýdŘíj[Kategorie],SouhrnVýdajů[[#This Row],[Výdaje]])</f>
        <v>0</v>
      </c>
      <c r="L8" s="20">
        <f>SUMIFS(VýdLis[Částka],VýdLis[Kategorie],SouhrnVýdajů[[#This Row],[Výdaje]])</f>
        <v>0</v>
      </c>
      <c r="M8" s="20">
        <f>SUMIFS(VýdPro[Částka],VýdPro[Kategorie],SouhrnVýdajů[[#This Row],[Výdaje]])</f>
        <v>1870</v>
      </c>
      <c r="N8" s="20">
        <f>SUM(SouhrnVýdajů[[#This Row],[Leden]:[Prosinec]])</f>
        <v>15190</v>
      </c>
    </row>
    <row r="9" spans="1:15" ht="30" customHeight="1" x14ac:dyDescent="0.25">
      <c r="A9" s="2" t="s">
        <v>14</v>
      </c>
      <c r="B9" s="20">
        <f>SUMIFS(VýdLed[Částka],VýdLed[Kategorie],SouhrnVýdajů[[#This Row],[Výdaje]])</f>
        <v>540</v>
      </c>
      <c r="C9" s="20">
        <f>SUMIFS(VýdÚno[Částka],VýdÚno[Kategorie],SouhrnVýdajů[[#This Row],[Výdaje]])</f>
        <v>540</v>
      </c>
      <c r="D9" s="20">
        <f>SUMIFS(VýdBře[Částka],VýdBře[Kategorie],SouhrnVýdajů[[#This Row],[Výdaje]])</f>
        <v>1090</v>
      </c>
      <c r="E9" s="20">
        <f>SUMIFS(VýdDub[Částka],VýdDub[Kategorie],SouhrnVýdajů[[#This Row],[Výdaje]])</f>
        <v>980</v>
      </c>
      <c r="F9" s="20">
        <f>SUMIFS(VýdKvě[Částka],VýdKvě[Kategorie],SouhrnVýdajů[[#This Row],[Výdaje]])</f>
        <v>330</v>
      </c>
      <c r="G9" s="20">
        <f>SUMIFS(VýdČvn[Částka],VýdČvn[Kategorie],SouhrnVýdajů[[#This Row],[Výdaje]])</f>
        <v>4410</v>
      </c>
      <c r="H9" s="20">
        <f>SUMIFS(VýdČvc[Částka],VýdČvc[Kategorie],SouhrnVýdajů[[#This Row],[Výdaje]])</f>
        <v>0</v>
      </c>
      <c r="I9" s="20">
        <f>SUMIFS(VýdSrp[Částka],VýdSrp[Kategorie],SouhrnVýdajů[[#This Row],[Výdaje]])</f>
        <v>0</v>
      </c>
      <c r="J9" s="20">
        <f>SUMIFS(VýdZář[Částka],VýdZář[Kategorie],SouhrnVýdajů[[#This Row],[Výdaje]])</f>
        <v>0</v>
      </c>
      <c r="K9" s="20">
        <f>SUMIFS(VýdŘíj[Částka],VýdŘíj[Kategorie],SouhrnVýdajů[[#This Row],[Výdaje]])</f>
        <v>0</v>
      </c>
      <c r="L9" s="20">
        <f>SUMIFS(VýdLis[Částka],VýdLis[Kategorie],SouhrnVýdajů[[#This Row],[Výdaje]])</f>
        <v>0</v>
      </c>
      <c r="M9" s="20">
        <f>SUMIFS(VýdPro[Částka],VýdPro[Kategorie],SouhrnVýdajů[[#This Row],[Výdaje]])</f>
        <v>990</v>
      </c>
      <c r="N9" s="20">
        <f>SUM(SouhrnVýdajů[[#This Row],[Leden]:[Prosinec]])</f>
        <v>8880</v>
      </c>
    </row>
    <row r="10" spans="1:15" ht="30" customHeight="1" x14ac:dyDescent="0.25">
      <c r="A10" s="9" t="s">
        <v>15</v>
      </c>
      <c r="B10" s="10">
        <f>SUBTOTAL(109,SouhrnVýdajů[Leden])</f>
        <v>8610</v>
      </c>
      <c r="C10" s="10">
        <f>SUBTOTAL(109,SouhrnVýdajů[Únor])</f>
        <v>8610</v>
      </c>
      <c r="D10" s="10">
        <f>SUBTOTAL(109,SouhrnVýdajů[Březen])</f>
        <v>5740</v>
      </c>
      <c r="E10" s="10">
        <f>SUBTOTAL(109,SouhrnVýdajů[Duben])</f>
        <v>8170</v>
      </c>
      <c r="F10" s="10">
        <f>SUBTOTAL(109,SouhrnVýdajů[Květen])</f>
        <v>9770</v>
      </c>
      <c r="G10" s="10">
        <f>SUBTOTAL(109,SouhrnVýdajů[Červen])</f>
        <v>10490</v>
      </c>
      <c r="H10" s="10">
        <f>SUBTOTAL(109,SouhrnVýdajů[Červenec])</f>
        <v>0</v>
      </c>
      <c r="I10" s="10">
        <f>SUBTOTAL(109,SouhrnVýdajů[Srpen])</f>
        <v>0</v>
      </c>
      <c r="J10" s="10">
        <f>SUBTOTAL(109,SouhrnVýdajů[Září])</f>
        <v>0</v>
      </c>
      <c r="K10" s="10">
        <f>SUBTOTAL(109,SouhrnVýdajů[Říjen])</f>
        <v>0</v>
      </c>
      <c r="L10" s="10">
        <f>SUBTOTAL(109,SouhrnVýdajů[Listopad])</f>
        <v>0</v>
      </c>
      <c r="M10" s="10">
        <f>SUBTOTAL(109,SouhrnVýdajů[Prosinec])</f>
        <v>10490</v>
      </c>
      <c r="N10" s="10">
        <f>SUBTOTAL(109,SouhrnVýdajů[Celkem])</f>
        <v>61880</v>
      </c>
    </row>
  </sheetData>
  <dataConsolidate/>
  <dataValidations count="22">
    <dataValidation allowBlank="1" showInputMessage="1" showErrorMessage="1" prompt="Sešit trendů výdajů sledující konkrétní výdaje po dobu 12 měsíců. Tento sešit obsahuje list s tipy, tento souhrnný list a list pro každý měsíc." sqref="A1"/>
    <dataValidation allowBlank="1" showInputMessage="1" showErrorMessage="1" prompt="Do tohoto sloupce zadejte název výdaje." sqref="A4"/>
    <dataValidation allowBlank="1" showInputMessage="1" showErrorMessage="1" prompt="V tomto sloupci se automaticky zobrazí celkové výdaje za 12 měsíců." sqref="N4"/>
    <dataValidation allowBlank="1" showInputMessage="1" showErrorMessage="1" prompt="V tomto sloupci se zobrazí minigraf vizualizace trendu jednoho výdaje za 12 měsíců." sqref="O4"/>
    <dataValidation allowBlank="1" showInputMessage="1" showErrorMessage="1" prompt="Buňky B2 až M2 obsahují odkazy pro přechod na podrobný rozpis výdajů za jednotlivé měsíce v kalendářním roce počínaje lednem a konče prosincem.  Buňka N2 obsahuje odkaz pro přechod na list s tipy." sqref="A2"/>
    <dataValidation allowBlank="1" showInputMessage="1" showErrorMessage="1" prompt="Hypertextový odkaz pro přechod k podrobnostem výdajů za tento měsíc" sqref="B2:M2"/>
    <dataValidation allowBlank="1" showInputMessage="1" showErrorMessage="1" prompt="Hypertextový odkaz pro přechod na list s tipy, které vysvětlují použití tohoto sešitu" sqref="N2"/>
    <dataValidation allowBlank="1" showInputMessage="1" showErrorMessage="1" prompt="V buňkách B3 až M3 je skupinový sloupcový graf s porovnáním výdajů od ledna do prosince. V buňkách B2 až M2 je nad každým skupinovým sloupcovým grafem hypertextový odkaz pro přechod na daný měsíc. V tabulce Souhrn výdajů je měsíční souhrn výdajů." sqref="A3"/>
    <dataValidation allowBlank="1" showInputMessage="1" showErrorMessage="1" prompt="Skupinový sloupcový graf porovnávající výdaje za měsíc leden. Pokud chcete zobrazit podrobnosti výdajů, vyberte navigační odkaz v buňce B2. Pokud chcete zobrazit souhrn částek jednotlivých výdajů, přejděte na tabulku Souhrn výdajů začínající buňkou B4." sqref="B3"/>
    <dataValidation allowBlank="1" showInputMessage="1" showErrorMessage="1" prompt="Skupinový sloupcový graf porovnávající výdaje za měsíc únor. Pokud chcete zobrazit podrobnosti výdajů, vyberte navigační odkaz v buňce C2. Pokud chcete zobrazit souhrn částek jednotlivých výdajů, přejděte na tabulku Souhrn výdajů začínající buňkou C4." sqref="C3"/>
    <dataValidation allowBlank="1" showInputMessage="1" showErrorMessage="1" prompt="Skupinový sloupcový graf porovnávající výdaje za měsíc březen. Pokud chcete zobrazit podrobnosti výdajů, vyberte navigační odkaz v buňce D2. Pokud chcete zobrazit souhrn částek jednotlivých výdajů, přejděte na tabulku Souhrn výdajů začínající buňkou D4." sqref="D3"/>
    <dataValidation allowBlank="1" showInputMessage="1" showErrorMessage="1" prompt="Skupinový sloupcový graf porovnávající výdaje za měsíc duben. Pokud chcete zobrazit podrobnosti výdajů, vyberte navigační odkaz v buňce E2. Pokud chcete zobrazit souhrn částek jednotlivých výdajů, přejděte na tabulku Souhrn výdajů začínající buňkou E4." sqref="E3"/>
    <dataValidation allowBlank="1" showInputMessage="1" showErrorMessage="1" prompt="Skupinový sloupcový graf porovnávající výdaje za měsíc květen. Pokud chcete zobrazit podrobnosti výdajů, vyberte navigační odkaz v buňce F2. Pokud chcete zobrazit souhrn částek jednotlivých výdajů, přejděte na tabulku Souhrn výdajů začínající buňkou F4." sqref="F3"/>
    <dataValidation allowBlank="1" showInputMessage="1" showErrorMessage="1" prompt="Skupinový sloupcový graf porovnávající výdaje za měsíc červen. Pokud chcete zobrazit podrobnosti výdajů, vyberte navigační odkaz v buňce G2. Pokud chcete zobrazit souhrn částek jednotlivých výdajů, přejděte na tabulku Souhrn výdajů začínající buňkou G4." sqref="G3"/>
    <dataValidation allowBlank="1" showInputMessage="1" showErrorMessage="1" prompt="Skupinový sloupcový graf porovnávající výdaje za měsíc červenec. Pokud chcete zobrazit podrobnosti výdajů, vyberte navigační odkaz v buňce H2. Pokud chcete zobrazit souhrn částek jednotlivých výdajů, přejděte na tabulku Souhrn výdajů začínající buňkou H4." sqref="H3"/>
    <dataValidation allowBlank="1" showInputMessage="1" showErrorMessage="1" prompt="Skupinový sloupcový graf porovnávající výdaje za měsíc srpen. Pokud chcete zobrazit podrobnosti výdajů, vyberte navigační odkaz v buňce I2. Pokud chcete zobrazit souhrn částek jednotlivých výdajů, přejděte na tabulku Souhrn výdajů začínající buňkou I4." sqref="I3"/>
    <dataValidation allowBlank="1" showInputMessage="1" showErrorMessage="1" prompt="Skupinový sloupcový graf porovnávající výdaje za měsíc září. Pokud chcete zobrazit podrobnosti výdajů, vyberte navigační odkaz v buňce J2. Pokud chcete zobrazit souhrn částek jednotlivých výdajů, přejděte na tabulku Souhrn výdajů začínající buňkou J4." sqref="J3"/>
    <dataValidation allowBlank="1" showInputMessage="1" showErrorMessage="1" prompt="Skupinový sloupcový graf porovnávající výdaje za měsíc říjen. Pokud chcete zobrazit podrobnosti výdajů, vyberte navigační odkaz v buňce K2. Pokud chcete zobrazit souhrn částek jednotlivých výdajů, přejděte na tabulku Souhrn výdajů začínající buňkou K4." sqref="K3"/>
    <dataValidation allowBlank="1" showInputMessage="1" showErrorMessage="1" prompt="Skupinový sloupcový graf porovnávající výdaje za měsíc listopad. Pokud chcete zobrazit podrobnosti výdajů, vyberte navigační odkaz v buňce L2. Pokud chcete zobrazit souhrn částek jednotlivých výdajů, přejděte na tabulku Souhrn výdajů začínající buňkou L4." sqref="L3"/>
    <dataValidation allowBlank="1" showInputMessage="1" showErrorMessage="1" prompt="Skupinový sloupcový graf porovnávající výdaje za měsíc prosinec. Pokud chcete zobrazit podrobnosti výdajů, vyberte navigační odkaz v buňce M2. Pokud chcete zobrazit souhrn částek jednotlivých výdajů, přejděte na tabulku Souhrn výdajů začínající buňkou M4." sqref="M3"/>
    <dataValidation allowBlank="1" showInputMessage="1" showErrorMessage="1" prompt="Legenda pro skupinový sloupcový graf" sqref="N3"/>
    <dataValidation allowBlank="1" showInputMessage="1" showErrorMessage="1" prompt="V tomto sloupci se automaticky zobrazí částka výdaje." sqref="B4:M4"/>
  </dataValidations>
  <hyperlinks>
    <hyperlink ref="B2" location="I!A1" tooltip="Výběrem přejdete na leden." display="Leden"/>
    <hyperlink ref="C2" location="II!A1" tooltip="Výběrem přejdete na únor." display="Únor"/>
    <hyperlink ref="D2" location="III!A1" tooltip="Výběrem přejdete na březen." display="Březen"/>
    <hyperlink ref="E2" location="IV!A1" tooltip="Výběrem přejdete na duben." display="Duben"/>
    <hyperlink ref="F2" location="V!A1" tooltip="Výběrem přejdete na květen." display="Květen"/>
    <hyperlink ref="G2" location="VI!A1" tooltip="Výběrem přejdete na červen." display="Červen"/>
    <hyperlink ref="H2" location="VII!A1" tooltip="Výběrem přejdete na červenec." display="Červenec"/>
    <hyperlink ref="I2" location="VIII!A1" tooltip="Výběrem přejdete na srpen." display="Srpen"/>
    <hyperlink ref="J2" location="IX!A1" tooltip="Výběrem přejdete na září." display="Září"/>
    <hyperlink ref="K2" location="X!A1" tooltip="Výběrem přejdete na říjen." display="Říjen"/>
    <hyperlink ref="L2" location="XI!A1" tooltip="Výběrem přejdete na listopad." display="Listopad"/>
    <hyperlink ref="M2" location="XII!A1" tooltip="Výběrem přejdete na prosinec." display="Prosinec"/>
    <hyperlink ref="N2" location="tipy!A1" tooltip="Výběrem přejdete na tipy." display="Tipy"/>
  </hyperlinks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49998474074526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souhrn!B10:M10</xm:f>
              <xm:sqref>O10</xm:sqref>
            </x14:sparkline>
          </x14:sparklines>
        </x14:sparklineGroup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souhrn!B5:M5</xm:f>
              <xm:sqref>O5</xm:sqref>
            </x14:sparkline>
            <x14:sparkline>
              <xm:f>souhrn!B6:M6</xm:f>
              <xm:sqref>O6</xm:sqref>
            </x14:sparkline>
            <x14:sparkline>
              <xm:f>souhrn!B7:M7</xm:f>
              <xm:sqref>O7</xm:sqref>
            </x14:sparkline>
            <x14:sparkline>
              <xm:f>souhrn!B8:M8</xm:f>
              <xm:sqref>O8</xm:sqref>
            </x14:sparkline>
            <x14:sparkline>
              <xm:f>souhrn!B9:M9</xm:f>
              <xm:sqref>O9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9"/>
  <sheetViews>
    <sheetView showGridLines="0" workbookViewId="0">
      <selection activeCell="C8" sqref="C8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30</v>
      </c>
      <c r="B1" s="27"/>
      <c r="C1" s="27"/>
      <c r="D1" s="16" t="s">
        <v>36</v>
      </c>
      <c r="E1" s="16" t="s">
        <v>28</v>
      </c>
    </row>
    <row r="2" spans="1:5" ht="17.100000000000001" customHeight="1" x14ac:dyDescent="0.25">
      <c r="A2" s="15" t="s">
        <v>31</v>
      </c>
      <c r="B2" s="15" t="s">
        <v>32</v>
      </c>
      <c r="C2" s="15" t="s">
        <v>35</v>
      </c>
      <c r="D2" s="15" t="s">
        <v>37</v>
      </c>
      <c r="E2" s="15" t="s">
        <v>38</v>
      </c>
    </row>
    <row r="3" spans="1:5" ht="30" customHeight="1" x14ac:dyDescent="0.25">
      <c r="A3" s="19">
        <f ca="1">DATE(YEAR(TODAY()),1,4)</f>
        <v>42739</v>
      </c>
      <c r="B3" s="2" t="s">
        <v>33</v>
      </c>
      <c r="C3" s="20">
        <v>330</v>
      </c>
      <c r="D3" s="2" t="s">
        <v>10</v>
      </c>
      <c r="E3" s="2" t="s">
        <v>39</v>
      </c>
    </row>
    <row r="4" spans="1:5" ht="30" customHeight="1" x14ac:dyDescent="0.25">
      <c r="A4" s="19">
        <f ca="1">DATE(YEAR(TODAY()),1,5)</f>
        <v>42740</v>
      </c>
      <c r="B4" s="2" t="s">
        <v>34</v>
      </c>
      <c r="C4" s="20">
        <v>2380</v>
      </c>
      <c r="D4" s="2" t="s">
        <v>11</v>
      </c>
      <c r="E4" s="2"/>
    </row>
    <row r="5" spans="1:5" ht="30" customHeight="1" x14ac:dyDescent="0.25">
      <c r="A5" s="19"/>
      <c r="B5" s="2"/>
      <c r="C5" s="20">
        <v>3420</v>
      </c>
      <c r="D5" s="2" t="s">
        <v>13</v>
      </c>
      <c r="E5" s="2"/>
    </row>
    <row r="6" spans="1:5" ht="30" customHeight="1" x14ac:dyDescent="0.25">
      <c r="A6" s="19"/>
      <c r="B6" s="2"/>
      <c r="C6" s="20">
        <v>1100</v>
      </c>
      <c r="D6" s="2" t="s">
        <v>12</v>
      </c>
      <c r="E6" s="2"/>
    </row>
    <row r="7" spans="1:5" ht="30" customHeight="1" x14ac:dyDescent="0.25">
      <c r="A7" s="19"/>
      <c r="B7" s="2"/>
      <c r="C7" s="20">
        <v>840</v>
      </c>
      <c r="D7" s="2" t="s">
        <v>13</v>
      </c>
      <c r="E7" s="2"/>
    </row>
    <row r="8" spans="1:5" ht="30" customHeight="1" x14ac:dyDescent="0.25">
      <c r="A8" s="19"/>
      <c r="B8" s="2"/>
      <c r="C8" s="20">
        <v>540</v>
      </c>
      <c r="D8" s="2" t="s">
        <v>14</v>
      </c>
      <c r="E8" s="2"/>
    </row>
    <row r="9" spans="1:5" ht="30" customHeight="1" x14ac:dyDescent="0.25">
      <c r="A9" s="18" t="s">
        <v>15</v>
      </c>
      <c r="C9" s="21">
        <f>SUBTOTAL(109,VýdLed[Částka])</f>
        <v>8610</v>
      </c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lednové datum." sqref="A3:A8">
      <formula1>MONTH($A3)=1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40</v>
      </c>
      <c r="B1" s="27"/>
      <c r="C1" s="27"/>
      <c r="D1" s="16" t="s">
        <v>36</v>
      </c>
      <c r="E1" s="16" t="s">
        <v>28</v>
      </c>
    </row>
    <row r="2" spans="1:5" ht="17.100000000000001" customHeight="1" x14ac:dyDescent="0.25">
      <c r="A2" s="3" t="s">
        <v>31</v>
      </c>
      <c r="B2" s="3" t="s">
        <v>32</v>
      </c>
      <c r="C2" s="3" t="s">
        <v>35</v>
      </c>
      <c r="D2" s="3" t="s">
        <v>37</v>
      </c>
      <c r="E2" s="3" t="s">
        <v>38</v>
      </c>
    </row>
    <row r="3" spans="1:5" ht="30" customHeight="1" x14ac:dyDescent="0.25">
      <c r="A3" s="19">
        <f ca="1">DATE(YEAR(TODAY()),2,3)</f>
        <v>42769</v>
      </c>
      <c r="B3" s="2" t="s">
        <v>33</v>
      </c>
      <c r="C3" s="20">
        <v>330</v>
      </c>
      <c r="D3" s="2" t="s">
        <v>10</v>
      </c>
      <c r="E3" s="2" t="s">
        <v>39</v>
      </c>
    </row>
    <row r="4" spans="1:5" ht="30" customHeight="1" x14ac:dyDescent="0.25">
      <c r="A4" s="19">
        <f ca="1">DATE(YEAR(TODAY()),2,4)</f>
        <v>42770</v>
      </c>
      <c r="B4" s="2" t="s">
        <v>34</v>
      </c>
      <c r="C4" s="20">
        <v>2380</v>
      </c>
      <c r="D4" s="2" t="s">
        <v>11</v>
      </c>
      <c r="E4" s="2"/>
    </row>
    <row r="5" spans="1:5" ht="30" customHeight="1" x14ac:dyDescent="0.25">
      <c r="A5" s="19"/>
      <c r="B5" s="2"/>
      <c r="C5" s="20">
        <v>3420</v>
      </c>
      <c r="D5" s="2" t="s">
        <v>10</v>
      </c>
      <c r="E5" s="2"/>
    </row>
    <row r="6" spans="1:5" ht="30" customHeight="1" x14ac:dyDescent="0.25">
      <c r="A6" s="19"/>
      <c r="B6" s="2"/>
      <c r="C6" s="20">
        <v>1100</v>
      </c>
      <c r="D6" s="2" t="s">
        <v>12</v>
      </c>
      <c r="E6" s="2"/>
    </row>
    <row r="7" spans="1:5" ht="30" customHeight="1" x14ac:dyDescent="0.25">
      <c r="A7" s="19"/>
      <c r="B7" s="2"/>
      <c r="C7" s="20">
        <v>840</v>
      </c>
      <c r="D7" s="2" t="s">
        <v>13</v>
      </c>
      <c r="E7" s="2"/>
    </row>
    <row r="8" spans="1:5" ht="30" customHeight="1" x14ac:dyDescent="0.25">
      <c r="A8" s="19"/>
      <c r="B8" s="2"/>
      <c r="C8" s="20">
        <v>540</v>
      </c>
      <c r="D8" s="2" t="s">
        <v>14</v>
      </c>
      <c r="E8" s="2"/>
    </row>
    <row r="9" spans="1:5" ht="30" customHeight="1" x14ac:dyDescent="0.25">
      <c r="A9" s="22" t="s">
        <v>15</v>
      </c>
      <c r="B9" s="23"/>
      <c r="C9" s="24">
        <f>SUBTOTAL(109,VýdÚno[Částka])</f>
        <v>8610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únorové datum." sqref="A3:A8">
      <formula1>MONTH($A3)=2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41</v>
      </c>
      <c r="B1" s="27"/>
      <c r="C1" s="27"/>
      <c r="D1" s="16" t="s">
        <v>36</v>
      </c>
      <c r="E1" s="16" t="s">
        <v>28</v>
      </c>
    </row>
    <row r="2" spans="1:5" ht="17.100000000000001" customHeight="1" x14ac:dyDescent="0.25">
      <c r="A2" s="3" t="s">
        <v>31</v>
      </c>
      <c r="B2" s="3" t="s">
        <v>32</v>
      </c>
      <c r="C2" s="3" t="s">
        <v>35</v>
      </c>
      <c r="D2" s="3" t="s">
        <v>37</v>
      </c>
      <c r="E2" s="3" t="s">
        <v>38</v>
      </c>
    </row>
    <row r="3" spans="1:5" ht="30" customHeight="1" x14ac:dyDescent="0.25">
      <c r="A3" s="19">
        <f ca="1">DATE(YEAR(TODAY()),3,5)</f>
        <v>42799</v>
      </c>
      <c r="B3" s="2" t="s">
        <v>33</v>
      </c>
      <c r="C3" s="20">
        <v>330</v>
      </c>
      <c r="D3" s="2" t="s">
        <v>10</v>
      </c>
      <c r="E3" s="2" t="s">
        <v>39</v>
      </c>
    </row>
    <row r="4" spans="1:5" ht="30" customHeight="1" x14ac:dyDescent="0.25">
      <c r="A4" s="19">
        <f ca="1">DATE(YEAR(TODAY()),3,6)</f>
        <v>42800</v>
      </c>
      <c r="B4" s="2" t="s">
        <v>34</v>
      </c>
      <c r="C4" s="20">
        <v>2380</v>
      </c>
      <c r="D4" s="2" t="s">
        <v>11</v>
      </c>
      <c r="E4" s="2"/>
    </row>
    <row r="5" spans="1:5" ht="30" customHeight="1" x14ac:dyDescent="0.25">
      <c r="A5" s="19"/>
      <c r="B5" s="2"/>
      <c r="C5" s="20">
        <v>550</v>
      </c>
      <c r="D5" s="2" t="s">
        <v>14</v>
      </c>
      <c r="E5" s="2"/>
    </row>
    <row r="6" spans="1:5" ht="30" customHeight="1" x14ac:dyDescent="0.25">
      <c r="A6" s="19"/>
      <c r="B6" s="2"/>
      <c r="C6" s="20">
        <v>1100</v>
      </c>
      <c r="D6" s="2" t="s">
        <v>12</v>
      </c>
      <c r="E6" s="2"/>
    </row>
    <row r="7" spans="1:5" ht="30" customHeight="1" x14ac:dyDescent="0.25">
      <c r="A7" s="19"/>
      <c r="B7" s="2"/>
      <c r="C7" s="20">
        <v>840</v>
      </c>
      <c r="D7" s="2" t="s">
        <v>13</v>
      </c>
      <c r="E7" s="2"/>
    </row>
    <row r="8" spans="1:5" ht="30" customHeight="1" x14ac:dyDescent="0.25">
      <c r="A8" s="19"/>
      <c r="B8" s="2"/>
      <c r="C8" s="20">
        <v>540</v>
      </c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SUBTOTAL(109,VýdBře[Částka])</f>
        <v>5740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březnové datum." sqref="A3:A8">
      <formula1>MONTH($A3)=3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42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3" t="s">
        <v>31</v>
      </c>
      <c r="B2" s="3" t="s">
        <v>32</v>
      </c>
      <c r="C2" s="3" t="s">
        <v>35</v>
      </c>
      <c r="D2" s="3" t="s">
        <v>37</v>
      </c>
      <c r="E2" s="3" t="s">
        <v>38</v>
      </c>
    </row>
    <row r="3" spans="1:5" ht="30" customHeight="1" x14ac:dyDescent="0.25">
      <c r="A3" s="19">
        <f ca="1">DATE(YEAR(TODAY()),4,4)</f>
        <v>42829</v>
      </c>
      <c r="B3" s="2" t="s">
        <v>33</v>
      </c>
      <c r="C3" s="20">
        <v>450</v>
      </c>
      <c r="D3" s="25" t="s">
        <v>10</v>
      </c>
      <c r="E3" s="2" t="s">
        <v>39</v>
      </c>
    </row>
    <row r="4" spans="1:5" ht="30" customHeight="1" x14ac:dyDescent="0.25">
      <c r="A4" s="19">
        <f ca="1">DATE(YEAR(TODAY()),4,8)</f>
        <v>42833</v>
      </c>
      <c r="B4" s="2" t="s">
        <v>34</v>
      </c>
      <c r="C4" s="20">
        <v>1230</v>
      </c>
      <c r="D4" s="25" t="s">
        <v>11</v>
      </c>
      <c r="E4" s="2"/>
    </row>
    <row r="5" spans="1:5" ht="30" customHeight="1" x14ac:dyDescent="0.25">
      <c r="A5" s="19"/>
      <c r="B5" s="2"/>
      <c r="C5" s="20">
        <v>3420</v>
      </c>
      <c r="D5" s="25" t="s">
        <v>13</v>
      </c>
      <c r="E5" s="2"/>
    </row>
    <row r="6" spans="1:5" ht="30" customHeight="1" x14ac:dyDescent="0.25">
      <c r="A6" s="19"/>
      <c r="B6" s="2"/>
      <c r="C6" s="20">
        <v>1250</v>
      </c>
      <c r="D6" s="25" t="s">
        <v>12</v>
      </c>
      <c r="E6" s="2"/>
    </row>
    <row r="7" spans="1:5" ht="30" customHeight="1" x14ac:dyDescent="0.25">
      <c r="A7" s="19"/>
      <c r="B7" s="2"/>
      <c r="C7" s="20">
        <v>840</v>
      </c>
      <c r="D7" s="25" t="s">
        <v>13</v>
      </c>
      <c r="E7" s="2"/>
    </row>
    <row r="8" spans="1:5" ht="30" customHeight="1" x14ac:dyDescent="0.25">
      <c r="A8" s="19"/>
      <c r="B8" s="2"/>
      <c r="C8" s="20">
        <v>980</v>
      </c>
      <c r="D8" s="25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SUBTOTAL(109,VýdDub[Částka])</f>
        <v>8170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dubnové datum." sqref="A3:A8">
      <formula1>MONTH($A3)=4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43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3" t="s">
        <v>31</v>
      </c>
      <c r="B2" s="3" t="s">
        <v>32</v>
      </c>
      <c r="C2" s="3" t="s">
        <v>35</v>
      </c>
      <c r="D2" s="3" t="s">
        <v>37</v>
      </c>
      <c r="E2" s="3" t="s">
        <v>38</v>
      </c>
    </row>
    <row r="3" spans="1:5" ht="30" customHeight="1" x14ac:dyDescent="0.25">
      <c r="A3" s="19">
        <f ca="1">DATE(YEAR(TODAY()),5,3)</f>
        <v>42858</v>
      </c>
      <c r="B3" s="2" t="s">
        <v>33</v>
      </c>
      <c r="C3" s="20">
        <v>330</v>
      </c>
      <c r="D3" s="25" t="s">
        <v>10</v>
      </c>
      <c r="E3" s="2" t="s">
        <v>39</v>
      </c>
    </row>
    <row r="4" spans="1:5" ht="30" customHeight="1" x14ac:dyDescent="0.25">
      <c r="A4" s="19">
        <f ca="1">DATE(YEAR(TODAY()),5,8)</f>
        <v>42863</v>
      </c>
      <c r="B4" s="2" t="s">
        <v>34</v>
      </c>
      <c r="C4" s="20">
        <v>1110</v>
      </c>
      <c r="D4" s="25" t="s">
        <v>11</v>
      </c>
      <c r="E4" s="2"/>
    </row>
    <row r="5" spans="1:5" ht="30" customHeight="1" x14ac:dyDescent="0.25">
      <c r="A5" s="19"/>
      <c r="B5" s="2"/>
      <c r="C5" s="20">
        <v>3420</v>
      </c>
      <c r="D5" s="2" t="s">
        <v>10</v>
      </c>
      <c r="E5" s="2"/>
    </row>
    <row r="6" spans="1:5" ht="30" customHeight="1" x14ac:dyDescent="0.25">
      <c r="A6" s="19"/>
      <c r="B6" s="2"/>
      <c r="C6" s="20">
        <v>3330</v>
      </c>
      <c r="D6" s="2" t="s">
        <v>12</v>
      </c>
      <c r="E6" s="2"/>
    </row>
    <row r="7" spans="1:5" ht="30" customHeight="1" x14ac:dyDescent="0.25">
      <c r="A7" s="19"/>
      <c r="B7" s="2"/>
      <c r="C7" s="20">
        <v>1250</v>
      </c>
      <c r="D7" s="2" t="s">
        <v>13</v>
      </c>
      <c r="E7" s="2"/>
    </row>
    <row r="8" spans="1:5" ht="30" customHeight="1" x14ac:dyDescent="0.25">
      <c r="A8" s="19"/>
      <c r="B8" s="2"/>
      <c r="C8" s="20">
        <v>330</v>
      </c>
      <c r="D8" s="2" t="s">
        <v>14</v>
      </c>
      <c r="E8" s="2"/>
    </row>
    <row r="9" spans="1:5" ht="30" customHeight="1" x14ac:dyDescent="0.25">
      <c r="A9" s="23" t="s">
        <v>15</v>
      </c>
      <c r="C9" s="24">
        <f>SUBTOTAL(109,VýdKvě[Částka])</f>
        <v>9770</v>
      </c>
      <c r="E9" s="23"/>
    </row>
  </sheetData>
  <mergeCells count="1">
    <mergeCell ref="A1:C1"/>
  </mergeCells>
  <dataValidations count="11"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květnové datum." sqref="A3:A8">
      <formula1>MONTH($A3)=5</formula1>
    </dataValidation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44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3" t="s">
        <v>31</v>
      </c>
      <c r="B2" s="3" t="s">
        <v>32</v>
      </c>
      <c r="C2" s="3" t="s">
        <v>35</v>
      </c>
      <c r="D2" s="3" t="s">
        <v>37</v>
      </c>
      <c r="E2" s="3" t="s">
        <v>38</v>
      </c>
    </row>
    <row r="3" spans="1:5" ht="30" customHeight="1" x14ac:dyDescent="0.25">
      <c r="A3" s="19">
        <f ca="1">DATE(YEAR(TODAY()),6,7)</f>
        <v>42893</v>
      </c>
      <c r="B3" s="2" t="s">
        <v>33</v>
      </c>
      <c r="C3" s="20">
        <v>2010</v>
      </c>
      <c r="D3" s="2" t="s">
        <v>10</v>
      </c>
      <c r="E3" s="2" t="s">
        <v>39</v>
      </c>
    </row>
    <row r="4" spans="1:5" ht="30" customHeight="1" x14ac:dyDescent="0.25">
      <c r="A4" s="19">
        <f ca="1">DATE(YEAR(TODAY()),6,8)</f>
        <v>42894</v>
      </c>
      <c r="B4" s="2" t="s">
        <v>34</v>
      </c>
      <c r="C4" s="20">
        <v>980</v>
      </c>
      <c r="D4" s="2" t="s">
        <v>11</v>
      </c>
      <c r="E4" s="2"/>
    </row>
    <row r="5" spans="1:5" ht="30" customHeight="1" x14ac:dyDescent="0.25">
      <c r="A5" s="19"/>
      <c r="B5" s="2"/>
      <c r="C5" s="20">
        <v>3420</v>
      </c>
      <c r="D5" s="2" t="s">
        <v>14</v>
      </c>
      <c r="E5" s="2"/>
    </row>
    <row r="6" spans="1:5" ht="30" customHeight="1" x14ac:dyDescent="0.25">
      <c r="A6" s="19"/>
      <c r="B6" s="2"/>
      <c r="C6" s="20">
        <v>1220</v>
      </c>
      <c r="D6" s="2" t="s">
        <v>12</v>
      </c>
      <c r="E6" s="2"/>
    </row>
    <row r="7" spans="1:5" ht="30" customHeight="1" x14ac:dyDescent="0.25">
      <c r="A7" s="19"/>
      <c r="B7" s="2"/>
      <c r="C7" s="20">
        <v>1870</v>
      </c>
      <c r="D7" s="2" t="s">
        <v>13</v>
      </c>
      <c r="E7" s="2"/>
    </row>
    <row r="8" spans="1:5" ht="30" customHeight="1" x14ac:dyDescent="0.25">
      <c r="A8" s="19"/>
      <c r="B8" s="2"/>
      <c r="C8" s="20">
        <v>990</v>
      </c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SUBTOTAL(109,VýdČvn[Částka])</f>
        <v>10490</v>
      </c>
    </row>
  </sheetData>
  <mergeCells count="1">
    <mergeCell ref="A1:C1"/>
  </mergeCells>
  <dataValidations count="11"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červnové datum." sqref="A3:A8">
      <formula1>MONTH($A3)=6</formula1>
    </dataValidation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2" width="15.5703125" customWidth="1"/>
    <col min="3" max="3" width="17.140625" customWidth="1"/>
    <col min="4" max="5" width="30.5703125" customWidth="1"/>
  </cols>
  <sheetData>
    <row r="1" spans="1:5" ht="35.1" customHeight="1" x14ac:dyDescent="0.4">
      <c r="A1" s="27" t="s">
        <v>45</v>
      </c>
      <c r="B1" s="27"/>
      <c r="C1" s="28"/>
      <c r="D1" s="16" t="s">
        <v>36</v>
      </c>
      <c r="E1" s="16" t="s">
        <v>28</v>
      </c>
    </row>
    <row r="2" spans="1:5" ht="17.100000000000001" customHeight="1" x14ac:dyDescent="0.25">
      <c r="A2" s="15" t="s">
        <v>31</v>
      </c>
      <c r="B2" s="15" t="s">
        <v>32</v>
      </c>
      <c r="C2" s="15" t="s">
        <v>35</v>
      </c>
      <c r="D2" s="15" t="s">
        <v>37</v>
      </c>
      <c r="E2" s="15" t="s">
        <v>38</v>
      </c>
    </row>
    <row r="3" spans="1:5" ht="30" customHeight="1" x14ac:dyDescent="0.25">
      <c r="A3" s="19">
        <f ca="1">DATE(YEAR(TODAY()),7,9)</f>
        <v>42925</v>
      </c>
      <c r="B3" s="2" t="s">
        <v>33</v>
      </c>
      <c r="C3" s="20"/>
      <c r="D3" s="25" t="s">
        <v>10</v>
      </c>
      <c r="E3" s="2" t="s">
        <v>39</v>
      </c>
    </row>
    <row r="4" spans="1:5" ht="30" customHeight="1" x14ac:dyDescent="0.25">
      <c r="A4" s="19">
        <f ca="1">DATE(YEAR(TODAY()),7,14)</f>
        <v>42930</v>
      </c>
      <c r="B4" s="2" t="s">
        <v>34</v>
      </c>
      <c r="C4" s="20"/>
      <c r="D4" s="2" t="s">
        <v>11</v>
      </c>
      <c r="E4" s="2"/>
    </row>
    <row r="5" spans="1:5" ht="30" customHeight="1" x14ac:dyDescent="0.25">
      <c r="A5" s="19"/>
      <c r="B5" s="2"/>
      <c r="C5" s="20"/>
      <c r="D5" s="2" t="s">
        <v>11</v>
      </c>
      <c r="E5" s="2"/>
    </row>
    <row r="6" spans="1:5" ht="30" customHeight="1" x14ac:dyDescent="0.25">
      <c r="A6" s="19"/>
      <c r="B6" s="2"/>
      <c r="C6" s="20"/>
      <c r="D6" s="2" t="s">
        <v>12</v>
      </c>
      <c r="E6" s="2"/>
    </row>
    <row r="7" spans="1:5" ht="30" customHeight="1" x14ac:dyDescent="0.25">
      <c r="A7" s="19"/>
      <c r="B7" s="2"/>
      <c r="C7" s="20"/>
      <c r="D7" s="2" t="s">
        <v>13</v>
      </c>
      <c r="E7" s="2"/>
    </row>
    <row r="8" spans="1:5" ht="30" customHeight="1" x14ac:dyDescent="0.25">
      <c r="A8" s="19"/>
      <c r="B8" s="2"/>
      <c r="C8" s="20"/>
      <c r="D8" s="2" t="s">
        <v>14</v>
      </c>
      <c r="E8" s="2"/>
    </row>
    <row r="9" spans="1:5" ht="30" customHeight="1" x14ac:dyDescent="0.25">
      <c r="A9" s="23" t="s">
        <v>15</v>
      </c>
      <c r="B9" s="23"/>
      <c r="C9" s="24">
        <f>SUBTOTAL(109,VýdČvc[Částka])</f>
        <v>0</v>
      </c>
      <c r="D9" s="23"/>
      <c r="E9" s="23"/>
    </row>
  </sheetData>
  <mergeCells count="1">
    <mergeCell ref="A1:C1"/>
  </mergeCells>
  <dataValidations count="11">
    <dataValidation type="list" errorStyle="warning" allowBlank="1" showInputMessage="1" showErrorMessage="1" error="Pokud chcete výdaje zahrnout v listu Souhrn, musíte je vybrat z rozevíracího seznamu." sqref="D3:D8">
      <formula1>KategorieVýdajů</formula1>
    </dataValidation>
    <dataValidation allowBlank="1" showInputMessage="1" showErrorMessage="1" prompt="V tomto listu jsou uvedené podrobnosti výdajů. Hypertextové odkazy pro přecházení na souhrnný list a list s tipy jsou v buňkách D1 a E1." sqref="A1:C1"/>
    <dataValidation allowBlank="1" showInputMessage="1" showErrorMessage="1" prompt="Hypertextový odkaz pro přechod na souhrnný list" sqref="D1"/>
    <dataValidation allowBlank="1" showInputMessage="1" showErrorMessage="1" prompt="Hypertextový odkaz pro přechod na list s tipy" sqref="E1"/>
    <dataValidation allowBlank="1" showInputMessage="1" showErrorMessage="1" prompt="Do tohoto sloupce zadejte datum výdaje." sqref="A2"/>
    <dataValidation allowBlank="1" showInputMessage="1" showErrorMessage="1" prompt="Do tohoto sloupce zadejte číslo nákupní objednávky." sqref="B2"/>
    <dataValidation allowBlank="1" showInputMessage="1" showErrorMessage="1" prompt="Do tohoto sloupce zadejte částku výdaje." sqref="C2"/>
    <dataValidation allowBlank="1" showInputMessage="1" showErrorMessage="1" prompt="Seznam kategorií výdajů automaticky vyplněný ze sloupce Výdaje v tabulce Souhrn výdajů v souhrnném listu. Seznamem můžete procházet pomocí kombinace kláves Alt+Šipka dolů. Stisknutím klávesy Enter vyberete kategorii." sqref="D2"/>
    <dataValidation allowBlank="1" showInputMessage="1" showErrorMessage="1" prompt="Do tohoto sloupce zadejte popis výdaje." sqref="E2"/>
    <dataValidation type="custom" errorStyle="warning" allowBlank="1" showInputMessage="1" showErrorMessage="1" errorTitle="Ověření částky" error="Částka musí být číslo." sqref="C3:C8">
      <formula1>ISNUMBER($C3)</formula1>
    </dataValidation>
    <dataValidation type="custom" errorStyle="warning" allowBlank="1" showInputMessage="1" showErrorMessage="1" error="Aby se tento výdaj přidal do listu Souhrn, je potřeba zadat červencové datum." sqref="A3:A8">
      <formula1>MONTH($A3)=7</formula1>
    </dataValidation>
  </dataValidations>
  <hyperlinks>
    <hyperlink ref="D1" location="souhrn!A1" tooltip="Výběrem zobrazíte souhrn." display="Souhrn"/>
    <hyperlink ref="E1" location="tipy!A1" tooltip="Výběrem přejdete do listu s tipy." display="Tipy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27</vt:i4>
      </vt:variant>
    </vt:vector>
  </HeadingPairs>
  <TitlesOfParts>
    <vt:vector size="41" baseType="lpstr">
      <vt:lpstr>tipy</vt:lpstr>
      <vt:lpstr>souhrn</vt:lpstr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KategorieVýdajů</vt:lpstr>
      <vt:lpstr>NázevSloupce10</vt:lpstr>
      <vt:lpstr>NázevSloupce11</vt:lpstr>
      <vt:lpstr>NázevSloupce12</vt:lpstr>
      <vt:lpstr>NázevSloupce13</vt:lpstr>
      <vt:lpstr>NázevSloupce14</vt:lpstr>
      <vt:lpstr>NázevSloupce2</vt:lpstr>
      <vt:lpstr>NázevSloupce3</vt:lpstr>
      <vt:lpstr>NázevSloupce4</vt:lpstr>
      <vt:lpstr>NázevSloupce5</vt:lpstr>
      <vt:lpstr>NázevSloupce6</vt:lpstr>
      <vt:lpstr>NázevSloupce7</vt:lpstr>
      <vt:lpstr>NázevSloupce8</vt:lpstr>
      <vt:lpstr>NázevSloupce9</vt:lpstr>
      <vt:lpstr>I!Názvy_tisku</vt:lpstr>
      <vt:lpstr>II!Názvy_tisku</vt:lpstr>
      <vt:lpstr>III!Názvy_tisku</vt:lpstr>
      <vt:lpstr>IV!Názvy_tisku</vt:lpstr>
      <vt:lpstr>IX!Názvy_tisku</vt:lpstr>
      <vt:lpstr>souhrn!Názvy_tisku</vt:lpstr>
      <vt:lpstr>V!Názvy_tisku</vt:lpstr>
      <vt:lpstr>VI!Názvy_tisku</vt:lpstr>
      <vt:lpstr>VII!Názvy_tisku</vt:lpstr>
      <vt:lpstr>VIII!Názvy_tisku</vt:lpstr>
      <vt:lpstr>X!Názvy_tisku</vt:lpstr>
      <vt:lpstr>XI!Názvy_tisku</vt:lpstr>
      <vt:lpstr>XII!Názvy_tisku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2017-10-19T12:27:26Z</dcterms:modified>
</cp:coreProperties>
</file>